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Kikötő\Közgyűlési anyagok\Kgy.2026\"/>
    </mc:Choice>
  </mc:AlternateContent>
  <xr:revisionPtr revIDLastSave="0" documentId="13_ncr:1_{4485C7A9-ED32-48F0-AA3F-32FA351294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rv" sheetId="1" r:id="rId1"/>
    <sheet name="főkönyv 2024" sheetId="2" r:id="rId2"/>
  </sheets>
  <definedNames>
    <definedName name="_xlnm._FilterDatabase" localSheetId="0" hidden="1">terv!$A$1:$D$88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1" l="1"/>
  <c r="L43" i="1"/>
  <c r="L54" i="1" s="1"/>
  <c r="N88" i="1"/>
  <c r="M88" i="1"/>
  <c r="M79" i="1"/>
  <c r="N79" i="1"/>
  <c r="L79" i="1"/>
  <c r="L69" i="1"/>
  <c r="M67" i="1"/>
  <c r="N67" i="1"/>
  <c r="L67" i="1"/>
  <c r="M62" i="1"/>
  <c r="N62" i="1"/>
  <c r="L62" i="1"/>
  <c r="N53" i="1"/>
  <c r="M53" i="1"/>
  <c r="L53" i="1"/>
  <c r="N43" i="1"/>
  <c r="N35" i="1"/>
  <c r="M35" i="1"/>
  <c r="M30" i="1"/>
  <c r="N30" i="1"/>
  <c r="L30" i="1"/>
  <c r="M20" i="1"/>
  <c r="M25" i="1"/>
  <c r="L17" i="1"/>
  <c r="N17" i="1"/>
  <c r="M11" i="1"/>
  <c r="M17" i="1" s="1"/>
  <c r="L63" i="1"/>
  <c r="K69" i="1"/>
  <c r="M59" i="1"/>
  <c r="N59" i="1"/>
  <c r="L59" i="1"/>
  <c r="L35" i="1"/>
  <c r="N25" i="1"/>
  <c r="L25" i="1"/>
  <c r="L20" i="1"/>
  <c r="N20" i="1"/>
  <c r="K17" i="1"/>
  <c r="J17" i="1"/>
  <c r="N14" i="1"/>
  <c r="L14" i="1"/>
  <c r="M14" i="1"/>
  <c r="K14" i="1"/>
  <c r="N11" i="1"/>
  <c r="L11" i="1"/>
  <c r="L82" i="1"/>
  <c r="L76" i="1"/>
  <c r="J30" i="1"/>
  <c r="K53" i="1"/>
  <c r="K79" i="1"/>
  <c r="K88" i="1" s="1"/>
  <c r="K67" i="1"/>
  <c r="K59" i="1"/>
  <c r="K62" i="1" s="1"/>
  <c r="K43" i="1"/>
  <c r="K35" i="1"/>
  <c r="K30" i="1"/>
  <c r="K25" i="1"/>
  <c r="K20" i="1"/>
  <c r="K11" i="1"/>
  <c r="J53" i="1"/>
  <c r="J11" i="1"/>
  <c r="J43" i="1"/>
  <c r="J25" i="1"/>
  <c r="J67" i="1"/>
  <c r="J59" i="1"/>
  <c r="J62" i="1" s="1"/>
  <c r="J35" i="1"/>
  <c r="I61" i="1"/>
  <c r="C67" i="1"/>
  <c r="H61" i="1"/>
  <c r="I53" i="1"/>
  <c r="I35" i="1"/>
  <c r="H53" i="1"/>
  <c r="H35" i="1"/>
  <c r="I30" i="1"/>
  <c r="H30" i="1"/>
  <c r="D67" i="1"/>
  <c r="D61" i="1"/>
  <c r="D53" i="1"/>
  <c r="C35" i="1"/>
  <c r="E35" i="1"/>
  <c r="F35" i="1"/>
  <c r="G35" i="1"/>
  <c r="D35" i="1"/>
  <c r="D30" i="1"/>
  <c r="E30" i="1"/>
  <c r="F30" i="1"/>
  <c r="G30" i="1"/>
  <c r="C30" i="1"/>
  <c r="C25" i="1"/>
  <c r="D25" i="1"/>
  <c r="E25" i="1"/>
  <c r="F25" i="1"/>
  <c r="G25" i="1"/>
  <c r="H25" i="1"/>
  <c r="I25" i="1"/>
  <c r="E20" i="1"/>
  <c r="F20" i="1"/>
  <c r="G20" i="1"/>
  <c r="H20" i="1"/>
  <c r="I20" i="1"/>
  <c r="J20" i="1"/>
  <c r="C20" i="1"/>
  <c r="D20" i="1"/>
  <c r="G14" i="1"/>
  <c r="H14" i="1"/>
  <c r="I14" i="1"/>
  <c r="J14" i="1"/>
  <c r="C14" i="1"/>
  <c r="D14" i="1"/>
  <c r="E14" i="1"/>
  <c r="F14" i="1"/>
  <c r="I11" i="1"/>
  <c r="H11" i="1"/>
  <c r="G11" i="1"/>
  <c r="F11" i="1"/>
  <c r="D11" i="1"/>
  <c r="E11" i="1"/>
  <c r="C11" i="1"/>
  <c r="M54" i="1" l="1"/>
  <c r="M69" i="1" s="1"/>
  <c r="M91" i="1" s="1"/>
  <c r="N54" i="1"/>
  <c r="N69" i="1" s="1"/>
  <c r="K54" i="1"/>
  <c r="J54" i="1"/>
  <c r="L88" i="1"/>
  <c r="L91" i="1" s="1"/>
  <c r="J69" i="1"/>
  <c r="E17" i="1"/>
  <c r="D17" i="1"/>
  <c r="I17" i="1"/>
  <c r="H17" i="1"/>
  <c r="C17" i="1"/>
  <c r="G17" i="1"/>
  <c r="F17" i="1"/>
  <c r="F88" i="1"/>
  <c r="J72" i="1"/>
  <c r="J79" i="1" s="1"/>
  <c r="J88" i="1" s="1"/>
  <c r="I67" i="1"/>
  <c r="H67" i="1"/>
  <c r="H88" i="1"/>
  <c r="G88" i="1"/>
  <c r="K91" i="1" l="1"/>
  <c r="J91" i="1"/>
  <c r="G69" i="1"/>
  <c r="H69" i="1"/>
  <c r="I69" i="1"/>
  <c r="F67" i="1"/>
  <c r="F61" i="1"/>
  <c r="F53" i="1" l="1"/>
  <c r="F69" i="1" s="1"/>
  <c r="D8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J30" authorId="0" shapeId="0" xr:uid="{B88F2BDB-F23C-4A71-838B-040EAB773A6A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faház 10 millió hiányzik</t>
        </r>
      </text>
    </comment>
    <comment ref="L45" authorId="0" shapeId="0" xr:uid="{63ED9519-981E-44C7-8B2B-C952090E359E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ajánlat alapján
</t>
        </r>
      </text>
    </comment>
    <comment ref="L46" authorId="0" shapeId="0" xr:uid="{16EC2633-B92A-4EAC-9BBF-7284FB76DB07}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ajánlat alapján
</t>
        </r>
      </text>
    </comment>
  </commentList>
</comments>
</file>

<file path=xl/sharedStrings.xml><?xml version="1.0" encoding="utf-8"?>
<sst xmlns="http://schemas.openxmlformats.org/spreadsheetml/2006/main" count="1330" uniqueCount="519">
  <si>
    <t>Fk.szám</t>
  </si>
  <si>
    <t>Megnevezés</t>
  </si>
  <si>
    <t>2020 tényleges</t>
  </si>
  <si>
    <t>2021 terv</t>
  </si>
  <si>
    <t>5111</t>
  </si>
  <si>
    <t>kikötő tartozék</t>
  </si>
  <si>
    <t>5112</t>
  </si>
  <si>
    <t>Irodaszer</t>
  </si>
  <si>
    <t>5113</t>
  </si>
  <si>
    <t>szerszámok,alkarészek10e.</t>
  </si>
  <si>
    <t>5114</t>
  </si>
  <si>
    <t>Energia ktg/villany</t>
  </si>
  <si>
    <t>5115</t>
  </si>
  <si>
    <t>Energia ktg/ gáz</t>
  </si>
  <si>
    <t>5116</t>
  </si>
  <si>
    <t>Energia ktg/Vízdíj</t>
  </si>
  <si>
    <t>5117</t>
  </si>
  <si>
    <t>tisztítószer</t>
  </si>
  <si>
    <t>5118</t>
  </si>
  <si>
    <t>védőital</t>
  </si>
  <si>
    <t>5119</t>
  </si>
  <si>
    <t>üzemanyag /gépekbe</t>
  </si>
  <si>
    <t>511</t>
  </si>
  <si>
    <t>Alapanyagok költségei</t>
  </si>
  <si>
    <t>Éven bel.elh.anyagok ktge</t>
  </si>
  <si>
    <t>5122</t>
  </si>
  <si>
    <t>Munkaruha</t>
  </si>
  <si>
    <t>512</t>
  </si>
  <si>
    <t>Egyéb anyagköltség</t>
  </si>
  <si>
    <t>Anyagköltség megtérül.</t>
  </si>
  <si>
    <t>51</t>
  </si>
  <si>
    <t>Anyagjellegu ráfordítások</t>
  </si>
  <si>
    <t>5211</t>
  </si>
  <si>
    <t>Szemétszállítás</t>
  </si>
  <si>
    <t>5212</t>
  </si>
  <si>
    <t>Szállíás-rakodás költsége</t>
  </si>
  <si>
    <t>521</t>
  </si>
  <si>
    <t>5221</t>
  </si>
  <si>
    <t>Bérleti díjak</t>
  </si>
  <si>
    <t>Gép bérleti díj</t>
  </si>
  <si>
    <t>Kemping használati díj</t>
  </si>
  <si>
    <t>5225</t>
  </si>
  <si>
    <t>Mederhasználat</t>
  </si>
  <si>
    <t>522</t>
  </si>
  <si>
    <t>5231</t>
  </si>
  <si>
    <t>telep karbantartás ktg.</t>
  </si>
  <si>
    <t>5232</t>
  </si>
  <si>
    <t>Egyéb karbantartás</t>
  </si>
  <si>
    <t>5233</t>
  </si>
  <si>
    <t>Gépek karbantartási ktg.</t>
  </si>
  <si>
    <t>523</t>
  </si>
  <si>
    <t>Karbantartási költségek</t>
  </si>
  <si>
    <t>5241</t>
  </si>
  <si>
    <t>Hirdetés,reklám költségei</t>
  </si>
  <si>
    <t>5242</t>
  </si>
  <si>
    <t>Posta ktg</t>
  </si>
  <si>
    <t>5243</t>
  </si>
  <si>
    <t>fénymásolás</t>
  </si>
  <si>
    <t>5244</t>
  </si>
  <si>
    <t>Hirdetés, dekoráció költségei</t>
  </si>
  <si>
    <t>524</t>
  </si>
  <si>
    <t>525</t>
  </si>
  <si>
    <t>Oktatás és továbbképzés k</t>
  </si>
  <si>
    <t>526</t>
  </si>
  <si>
    <t>Utazási és kiküld.ktgek</t>
  </si>
  <si>
    <t>5271</t>
  </si>
  <si>
    <t>Telefon70%,</t>
  </si>
  <si>
    <t>5272</t>
  </si>
  <si>
    <t>Telefon 30%</t>
  </si>
  <si>
    <t>5273</t>
  </si>
  <si>
    <t>internet</t>
  </si>
  <si>
    <t>5274</t>
  </si>
  <si>
    <t>Ügyvédi ktg</t>
  </si>
  <si>
    <t>5291</t>
  </si>
  <si>
    <t>Egyéb szolg. ktg</t>
  </si>
  <si>
    <t>5292</t>
  </si>
  <si>
    <t>takarítás ktg</t>
  </si>
  <si>
    <t>5293</t>
  </si>
  <si>
    <t>Vagyonvédelem</t>
  </si>
  <si>
    <t>5294</t>
  </si>
  <si>
    <t>Könyvelés</t>
  </si>
  <si>
    <t>5295</t>
  </si>
  <si>
    <t>Könyvvizsgálat</t>
  </si>
  <si>
    <t>Mosatás</t>
  </si>
  <si>
    <t>5297</t>
  </si>
  <si>
    <t>Eon készenléti díj</t>
  </si>
  <si>
    <t>5298</t>
  </si>
  <si>
    <t>szennyvíz díj</t>
  </si>
  <si>
    <t>5299</t>
  </si>
  <si>
    <t>Igénybe vett egyéb szolg.</t>
  </si>
  <si>
    <t>529</t>
  </si>
  <si>
    <t>52</t>
  </si>
  <si>
    <t>Hatósági díjak, illetékek</t>
  </si>
  <si>
    <t>533</t>
  </si>
  <si>
    <t>Biztosítási díjak</t>
  </si>
  <si>
    <t>535</t>
  </si>
  <si>
    <t>Bank ktg</t>
  </si>
  <si>
    <t>Egyéb szolgáltatások ktge</t>
  </si>
  <si>
    <t>Bérköltség</t>
  </si>
  <si>
    <t>553</t>
  </si>
  <si>
    <t>Reprezentációs ktgek.</t>
  </si>
  <si>
    <t>55</t>
  </si>
  <si>
    <t>Személyi jellegu egy.kif.</t>
  </si>
  <si>
    <t>5</t>
  </si>
  <si>
    <t>Költségnemek</t>
  </si>
  <si>
    <t>9211</t>
  </si>
  <si>
    <t>Daruzás</t>
  </si>
  <si>
    <t>9212</t>
  </si>
  <si>
    <t>Parti tárolás</t>
  </si>
  <si>
    <t>9213</t>
  </si>
  <si>
    <t>Camping szolgáltatás</t>
  </si>
  <si>
    <t>9214</t>
  </si>
  <si>
    <t>Kikötői szolgáltatás</t>
  </si>
  <si>
    <t>9215</t>
  </si>
  <si>
    <t>Hajó vizi tárolás</t>
  </si>
  <si>
    <t>Szállásdíj</t>
  </si>
  <si>
    <t>9217</t>
  </si>
  <si>
    <t>Hajó tárolás éves díj</t>
  </si>
  <si>
    <t>9218</t>
  </si>
  <si>
    <t>Tovább.száml szolg</t>
  </si>
  <si>
    <t>9219</t>
  </si>
  <si>
    <t>Személy belépő</t>
  </si>
  <si>
    <t>9221</t>
  </si>
  <si>
    <t>tároló szekrény,cső díj</t>
  </si>
  <si>
    <t>9222</t>
  </si>
  <si>
    <t>szgk.éves belépő</t>
  </si>
  <si>
    <t>RS Feva bérleti díj</t>
  </si>
  <si>
    <t>96</t>
  </si>
  <si>
    <t>Egyéb bevételek</t>
  </si>
  <si>
    <t>Reklámtábla bevétel</t>
  </si>
  <si>
    <t>9</t>
  </si>
  <si>
    <t>Értékesítés árbev.és bev.</t>
  </si>
  <si>
    <t>Tp.1/3 hozzáj.</t>
  </si>
  <si>
    <t>2022 terv</t>
  </si>
  <si>
    <t>2021 tényleges</t>
  </si>
  <si>
    <t>2022.tény</t>
  </si>
  <si>
    <t>2023 terv</t>
  </si>
  <si>
    <t>2023 tény</t>
  </si>
  <si>
    <t>2024 terv</t>
  </si>
  <si>
    <t xml:space="preserve">Eu szolg </t>
  </si>
  <si>
    <t>telep szétv.költségei</t>
  </si>
  <si>
    <t>TVSK  részvényesi bef.</t>
  </si>
  <si>
    <t>Faház felújítás</t>
  </si>
  <si>
    <t>Hatósági díjak. Ill</t>
  </si>
  <si>
    <t>2024 tény</t>
  </si>
  <si>
    <t>5229</t>
  </si>
  <si>
    <t>Kőház vizesblokk felujítá</t>
  </si>
  <si>
    <t>5239</t>
  </si>
  <si>
    <t>Külső Konyha felújítása</t>
  </si>
  <si>
    <t>527</t>
  </si>
  <si>
    <t>Ráford. ktg</t>
  </si>
  <si>
    <t>5312</t>
  </si>
  <si>
    <t>Kamarai tagdíj</t>
  </si>
  <si>
    <t>921</t>
  </si>
  <si>
    <t>Külföldinek ért.saj.készl</t>
  </si>
  <si>
    <t>965</t>
  </si>
  <si>
    <t>Utólag kapott engedmény</t>
  </si>
  <si>
    <t>9671</t>
  </si>
  <si>
    <t>Káresemények térítései</t>
  </si>
  <si>
    <t>Mérleg Tartozik</t>
  </si>
  <si>
    <t>Mérleg Követel</t>
  </si>
  <si>
    <t>Eredmény kimutatás</t>
  </si>
  <si>
    <t>Időszak Tartozik</t>
  </si>
  <si>
    <t>Időszak Követel</t>
  </si>
  <si>
    <t>Időszak egyenlege Tartozik</t>
  </si>
  <si>
    <t>Időszak egyenlege Követel</t>
  </si>
  <si>
    <t>1131</t>
  </si>
  <si>
    <t>Vagyoni értéku jogok</t>
  </si>
  <si>
    <t>A.  I.3.</t>
  </si>
  <si>
    <t/>
  </si>
  <si>
    <t xml:space="preserve">NINCS   </t>
  </si>
  <si>
    <t>113</t>
  </si>
  <si>
    <t>11</t>
  </si>
  <si>
    <t>Immateriális javak</t>
  </si>
  <si>
    <t>1213</t>
  </si>
  <si>
    <t>Telek rendezés</t>
  </si>
  <si>
    <t>A. II.1.</t>
  </si>
  <si>
    <t>1214</t>
  </si>
  <si>
    <t>Gyephézagos burkolat</t>
  </si>
  <si>
    <t>1216</t>
  </si>
  <si>
    <t>Parkosítás</t>
  </si>
  <si>
    <t>121</t>
  </si>
  <si>
    <t>Telkek, földterület</t>
  </si>
  <si>
    <t>1231</t>
  </si>
  <si>
    <t>Üzemépületek</t>
  </si>
  <si>
    <t>123</t>
  </si>
  <si>
    <t>Épületek, épületrészek</t>
  </si>
  <si>
    <t>1242</t>
  </si>
  <si>
    <t>Egyéb építmínyek</t>
  </si>
  <si>
    <t>1243</t>
  </si>
  <si>
    <t>Ültetvények</t>
  </si>
  <si>
    <t>1244</t>
  </si>
  <si>
    <t>Faház felújítás/2022</t>
  </si>
  <si>
    <t>1245</t>
  </si>
  <si>
    <t>Kikötő előtti út aszfalt.</t>
  </si>
  <si>
    <t>124</t>
  </si>
  <si>
    <t>Egyéb ingatlanok</t>
  </si>
  <si>
    <t>12652</t>
  </si>
  <si>
    <t>Vill.fejl.hjár.haszn.jog</t>
  </si>
  <si>
    <t>1291</t>
  </si>
  <si>
    <t>Gyephézag.burk.tervsz.écs</t>
  </si>
  <si>
    <t>1293</t>
  </si>
  <si>
    <t>Épületek terv.szer.écs</t>
  </si>
  <si>
    <t>1294</t>
  </si>
  <si>
    <t>Egyeb ép.tervszerinti écs</t>
  </si>
  <si>
    <t>1296</t>
  </si>
  <si>
    <t>Ing.kapcs,v.é.jog tsz.écs</t>
  </si>
  <si>
    <t>1297</t>
  </si>
  <si>
    <t>Ültetvények écs</t>
  </si>
  <si>
    <t>1298</t>
  </si>
  <si>
    <t>Parkosítás écs</t>
  </si>
  <si>
    <t>129</t>
  </si>
  <si>
    <t>Ingatlanok tervsz.écs</t>
  </si>
  <si>
    <t>12</t>
  </si>
  <si>
    <t>Ingatl.és kapcs.vagy.é.j.</t>
  </si>
  <si>
    <t>1311</t>
  </si>
  <si>
    <t>Termelo gépek,ber.bruttó</t>
  </si>
  <si>
    <t>A. II.2.</t>
  </si>
  <si>
    <t>1313</t>
  </si>
  <si>
    <t>Elektromos beruházás</t>
  </si>
  <si>
    <t>1314</t>
  </si>
  <si>
    <t>Napelemes beruházás</t>
  </si>
  <si>
    <t>131</t>
  </si>
  <si>
    <t>Termelo gépek,berendezése</t>
  </si>
  <si>
    <t>1321</t>
  </si>
  <si>
    <t>Termelésb.közv.ré.jármű</t>
  </si>
  <si>
    <t>132</t>
  </si>
  <si>
    <t>Muszaki jármuvek</t>
  </si>
  <si>
    <t>13911</t>
  </si>
  <si>
    <t>Termelőgép. terv.sz.écs</t>
  </si>
  <si>
    <t>1391</t>
  </si>
  <si>
    <t>1392</t>
  </si>
  <si>
    <t>Term.közv.jármű terv.écs</t>
  </si>
  <si>
    <t>139</t>
  </si>
  <si>
    <t>Kis értéku muszaki gépek</t>
  </si>
  <si>
    <t>13</t>
  </si>
  <si>
    <t>Muszaki berend.,gépek,j.</t>
  </si>
  <si>
    <t>1411</t>
  </si>
  <si>
    <t>egyéb gépek berendezések</t>
  </si>
  <si>
    <t>A. II.3.</t>
  </si>
  <si>
    <t>1412</t>
  </si>
  <si>
    <t>Kisértékű egyéb berendezé</t>
  </si>
  <si>
    <t>141</t>
  </si>
  <si>
    <t>Üzemi gépek berend.felsze</t>
  </si>
  <si>
    <t>1421</t>
  </si>
  <si>
    <t>Egyéb jármuvek</t>
  </si>
  <si>
    <t>142</t>
  </si>
  <si>
    <t>1431</t>
  </si>
  <si>
    <t>Irodai berend.és felsz.</t>
  </si>
  <si>
    <t>1432</t>
  </si>
  <si>
    <t>Kisért.irodi eszk.50eft-i</t>
  </si>
  <si>
    <t>143</t>
  </si>
  <si>
    <t>145</t>
  </si>
  <si>
    <t>Képzőművészeti alkotás</t>
  </si>
  <si>
    <t>147</t>
  </si>
  <si>
    <t>2019 évi vagyon értékelés</t>
  </si>
  <si>
    <t>A. II.7.</t>
  </si>
  <si>
    <t>14911</t>
  </si>
  <si>
    <t>Üzemi gép.ber.terv.sz.écs</t>
  </si>
  <si>
    <t>14912</t>
  </si>
  <si>
    <t>Kis ért.egyéb ber.écs50ef</t>
  </si>
  <si>
    <t>14913</t>
  </si>
  <si>
    <t>kisért.irodai ber.écs</t>
  </si>
  <si>
    <t>1491</t>
  </si>
  <si>
    <t>1492</t>
  </si>
  <si>
    <t>Egyéb jármű tervsz,écs</t>
  </si>
  <si>
    <t>1493</t>
  </si>
  <si>
    <t>Irodai ber.tervsz.écs</t>
  </si>
  <si>
    <t>1494</t>
  </si>
  <si>
    <t>Üzemkörön kiv.ber.écs</t>
  </si>
  <si>
    <t>149</t>
  </si>
  <si>
    <t>Egyéb ber,felsz. tevsz.éc</t>
  </si>
  <si>
    <t>14</t>
  </si>
  <si>
    <t>Egyéb berend.,felsz.,járm</t>
  </si>
  <si>
    <t>1612</t>
  </si>
  <si>
    <t>Beruházás szállítóval sze</t>
  </si>
  <si>
    <t>A. II.5.</t>
  </si>
  <si>
    <t>1614</t>
  </si>
  <si>
    <t>Beruházás/Faház felújítás</t>
  </si>
  <si>
    <t>1615</t>
  </si>
  <si>
    <t>Beruházások /külső konyha</t>
  </si>
  <si>
    <t>1616</t>
  </si>
  <si>
    <t>Főép.vizesblokk felujítás</t>
  </si>
  <si>
    <t>161</t>
  </si>
  <si>
    <t>Beruházások</t>
  </si>
  <si>
    <t>1621</t>
  </si>
  <si>
    <t>Kisértékű beruházás</t>
  </si>
  <si>
    <t>162</t>
  </si>
  <si>
    <t>Felújítások</t>
  </si>
  <si>
    <t>16</t>
  </si>
  <si>
    <t>1</t>
  </si>
  <si>
    <t>Befektetett eszközök</t>
  </si>
  <si>
    <t>311</t>
  </si>
  <si>
    <t>Vevokövetelések</t>
  </si>
  <si>
    <t>B. II.1.</t>
  </si>
  <si>
    <t>F.III.9.</t>
  </si>
  <si>
    <t>31</t>
  </si>
  <si>
    <t>Köv.áruszáll.és szolg.ból</t>
  </si>
  <si>
    <t>352</t>
  </si>
  <si>
    <t>Beruházásokra adott elole</t>
  </si>
  <si>
    <t>A. II.6.</t>
  </si>
  <si>
    <t>354</t>
  </si>
  <si>
    <t>Egyéb célra adott eloleg</t>
  </si>
  <si>
    <t>B. II.6.</t>
  </si>
  <si>
    <t>35</t>
  </si>
  <si>
    <t>Ad.elol.,jegy.nemfiz.toke</t>
  </si>
  <si>
    <t>365</t>
  </si>
  <si>
    <t>Különféle egyéb köv.</t>
  </si>
  <si>
    <t>368</t>
  </si>
  <si>
    <t>tecnikai számla</t>
  </si>
  <si>
    <t>36</t>
  </si>
  <si>
    <t>Egyéb követelések</t>
  </si>
  <si>
    <t>3811</t>
  </si>
  <si>
    <t>Pénztár</t>
  </si>
  <si>
    <t>B. IV.1.</t>
  </si>
  <si>
    <t>381</t>
  </si>
  <si>
    <t>3841</t>
  </si>
  <si>
    <t>otp szla</t>
  </si>
  <si>
    <t>B. IV.2.</t>
  </si>
  <si>
    <t>F.III.2.</t>
  </si>
  <si>
    <t>384</t>
  </si>
  <si>
    <t>Elszámolási betétszámla</t>
  </si>
  <si>
    <t>389</t>
  </si>
  <si>
    <t>Átvezetési számla</t>
  </si>
  <si>
    <t>38</t>
  </si>
  <si>
    <t>Pénzeszközök</t>
  </si>
  <si>
    <t>391</t>
  </si>
  <si>
    <t>Bevételek aktív i.elhat.</t>
  </si>
  <si>
    <t xml:space="preserve">C.  1.  </t>
  </si>
  <si>
    <t>392</t>
  </si>
  <si>
    <t>Ktg.ráf. aktív i.elhat.</t>
  </si>
  <si>
    <t xml:space="preserve">C.  2.  </t>
  </si>
  <si>
    <t>39</t>
  </si>
  <si>
    <t>Aktív idobeli elhatárolás</t>
  </si>
  <si>
    <t>3</t>
  </si>
  <si>
    <t>Köv.-ek, pü.eszk.,akt.id.</t>
  </si>
  <si>
    <t>411</t>
  </si>
  <si>
    <t>Jegyzett toke</t>
  </si>
  <si>
    <t xml:space="preserve">D.  I.  </t>
  </si>
  <si>
    <t>412</t>
  </si>
  <si>
    <t>Toketartalék</t>
  </si>
  <si>
    <t xml:space="preserve">D.III.  </t>
  </si>
  <si>
    <t>413</t>
  </si>
  <si>
    <t>Eredménytartalék</t>
  </si>
  <si>
    <t xml:space="preserve">D. IV.  </t>
  </si>
  <si>
    <t>417</t>
  </si>
  <si>
    <t>Értékelési tartalék</t>
  </si>
  <si>
    <t>D. VI.1.</t>
  </si>
  <si>
    <t>419</t>
  </si>
  <si>
    <t>Mérleg szerinti eredmény</t>
  </si>
  <si>
    <t>41</t>
  </si>
  <si>
    <t>Saját toke</t>
  </si>
  <si>
    <t>453</t>
  </si>
  <si>
    <t>Vevotol kapott elolegek</t>
  </si>
  <si>
    <t>F.III.3.</t>
  </si>
  <si>
    <t>4541</t>
  </si>
  <si>
    <t>Belföldi szállítók</t>
  </si>
  <si>
    <t>F.III.4.</t>
  </si>
  <si>
    <t>454</t>
  </si>
  <si>
    <t>45</t>
  </si>
  <si>
    <t>Rövid l.egyéb kötelezett.</t>
  </si>
  <si>
    <t>461</t>
  </si>
  <si>
    <t>Eredményt terh.adók KIVA</t>
  </si>
  <si>
    <t>4621</t>
  </si>
  <si>
    <t>SzJA</t>
  </si>
  <si>
    <t>4622</t>
  </si>
  <si>
    <t>szja %.s</t>
  </si>
  <si>
    <t>462</t>
  </si>
  <si>
    <t>465</t>
  </si>
  <si>
    <t>Turisztikai Hozzájárulás</t>
  </si>
  <si>
    <t>466</t>
  </si>
  <si>
    <t>Levonható ÁFA</t>
  </si>
  <si>
    <t>467</t>
  </si>
  <si>
    <t>Fizetendo ÁFA</t>
  </si>
  <si>
    <t>468</t>
  </si>
  <si>
    <t>ÁFA p.ü. elszámolása</t>
  </si>
  <si>
    <t>4691</t>
  </si>
  <si>
    <t>Helyi adók elsz.IPA</t>
  </si>
  <si>
    <t>4692</t>
  </si>
  <si>
    <t>Helyi adók elsz.Építmény</t>
  </si>
  <si>
    <t>4696</t>
  </si>
  <si>
    <t>Nav.önell.pótlék</t>
  </si>
  <si>
    <t>4697</t>
  </si>
  <si>
    <t>Nav.Kés.Pótlék</t>
  </si>
  <si>
    <t>4698</t>
  </si>
  <si>
    <t>Helyi adók elsz.kés pótl.</t>
  </si>
  <si>
    <t>4699</t>
  </si>
  <si>
    <t>Üdülőhelyi díj</t>
  </si>
  <si>
    <t>469</t>
  </si>
  <si>
    <t>Helyi adók elsz.számla</t>
  </si>
  <si>
    <t>46</t>
  </si>
  <si>
    <t>Egyéb rövid lej.kötelez.</t>
  </si>
  <si>
    <t>4711</t>
  </si>
  <si>
    <t>Jövedelemelszámolás</t>
  </si>
  <si>
    <t>471</t>
  </si>
  <si>
    <t>4734</t>
  </si>
  <si>
    <t>TB.Járulékok2020.07től</t>
  </si>
  <si>
    <t>473</t>
  </si>
  <si>
    <t>Szociális hozzájárulási a</t>
  </si>
  <si>
    <t>47</t>
  </si>
  <si>
    <t>Egyéb röv.lej.kötelez.</t>
  </si>
  <si>
    <t>481</t>
  </si>
  <si>
    <t>Bevételek passzív elhat.</t>
  </si>
  <si>
    <t xml:space="preserve">G.  1.  </t>
  </si>
  <si>
    <t>482</t>
  </si>
  <si>
    <t>Ktg, ráf. passzív elhat.</t>
  </si>
  <si>
    <t xml:space="preserve">G.  2.  </t>
  </si>
  <si>
    <t>48</t>
  </si>
  <si>
    <t>Passzív idobeli elhatárol</t>
  </si>
  <si>
    <t>491</t>
  </si>
  <si>
    <t>Nyitó mérleg</t>
  </si>
  <si>
    <t>49</t>
  </si>
  <si>
    <t>Évi mérlegszámlák</t>
  </si>
  <si>
    <t>4</t>
  </si>
  <si>
    <t>Források</t>
  </si>
  <si>
    <t xml:space="preserve">05.     </t>
  </si>
  <si>
    <t>5121</t>
  </si>
  <si>
    <t xml:space="preserve">06.     </t>
  </si>
  <si>
    <t>5222</t>
  </si>
  <si>
    <t>5224</t>
  </si>
  <si>
    <t>5237</t>
  </si>
  <si>
    <t>5251</t>
  </si>
  <si>
    <t>5261</t>
  </si>
  <si>
    <t>5296</t>
  </si>
  <si>
    <t>Egyéb.ráford.</t>
  </si>
  <si>
    <t>5311</t>
  </si>
  <si>
    <t>Foglalkozás Eü.szolg.</t>
  </si>
  <si>
    <t xml:space="preserve">07.     </t>
  </si>
  <si>
    <t>5313</t>
  </si>
  <si>
    <t>Hatósági ig.díjak, illeté</t>
  </si>
  <si>
    <t>531</t>
  </si>
  <si>
    <t>5331</t>
  </si>
  <si>
    <t>5351</t>
  </si>
  <si>
    <t>53</t>
  </si>
  <si>
    <t>5411</t>
  </si>
  <si>
    <t xml:space="preserve">10.     </t>
  </si>
  <si>
    <t>541</t>
  </si>
  <si>
    <t>54</t>
  </si>
  <si>
    <t>5531</t>
  </si>
  <si>
    <t xml:space="preserve">11.     </t>
  </si>
  <si>
    <t>571</t>
  </si>
  <si>
    <t>Terv szerinti écs</t>
  </si>
  <si>
    <t xml:space="preserve">VI.     </t>
  </si>
  <si>
    <t>572</t>
  </si>
  <si>
    <t>Kisért.eszk.egy összegben</t>
  </si>
  <si>
    <t>57</t>
  </si>
  <si>
    <t>Értékcsökkenési leírás</t>
  </si>
  <si>
    <t>8639</t>
  </si>
  <si>
    <t>kerekítés</t>
  </si>
  <si>
    <t xml:space="preserve">VII.    </t>
  </si>
  <si>
    <t>863</t>
  </si>
  <si>
    <t>Behajth.köv.leírt összege</t>
  </si>
  <si>
    <t>8661</t>
  </si>
  <si>
    <t>Közp.ktgv.adók,illetékek,</t>
  </si>
  <si>
    <t>8662</t>
  </si>
  <si>
    <t>Helyi önk.adók,illetékek,</t>
  </si>
  <si>
    <t>8666</t>
  </si>
  <si>
    <t>Turisztikai hozzájárulás</t>
  </si>
  <si>
    <t>866</t>
  </si>
  <si>
    <t>Adók, illetékek,hozzájár.</t>
  </si>
  <si>
    <t>8673</t>
  </si>
  <si>
    <t>TAO által el nem ism.bírs</t>
  </si>
  <si>
    <t>867</t>
  </si>
  <si>
    <t>Egy.ráf.elsz adónak nem m</t>
  </si>
  <si>
    <t>86</t>
  </si>
  <si>
    <t>Egyéb ráfordítások</t>
  </si>
  <si>
    <t>8761</t>
  </si>
  <si>
    <t>Deviza,valuta árfveszt.</t>
  </si>
  <si>
    <t xml:space="preserve">20.     </t>
  </si>
  <si>
    <t>876</t>
  </si>
  <si>
    <t>Külf.pénzért.eszk.árfvesz</t>
  </si>
  <si>
    <t>87</t>
  </si>
  <si>
    <t>Pénzügyi muveletek ráford</t>
  </si>
  <si>
    <t>891</t>
  </si>
  <si>
    <t>TA.fiz,KIVA</t>
  </si>
  <si>
    <t xml:space="preserve">X.      </t>
  </si>
  <si>
    <t>89</t>
  </si>
  <si>
    <t>Nyereséget terhelo adók</t>
  </si>
  <si>
    <t>8</t>
  </si>
  <si>
    <t>Érték elsz.önktg-e és ráf</t>
  </si>
  <si>
    <t xml:space="preserve">01.     </t>
  </si>
  <si>
    <t>9216</t>
  </si>
  <si>
    <t>9225</t>
  </si>
  <si>
    <t>TVSK bevétel</t>
  </si>
  <si>
    <t>922</t>
  </si>
  <si>
    <t>Külföldinek ért.vás.készl</t>
  </si>
  <si>
    <t>923</t>
  </si>
  <si>
    <t>RS FEVA bérleti díj</t>
  </si>
  <si>
    <t>924</t>
  </si>
  <si>
    <t>Reklámtábla bérleti díj</t>
  </si>
  <si>
    <t>92</t>
  </si>
  <si>
    <t>Belf.értékesítés árbev.</t>
  </si>
  <si>
    <t>9639</t>
  </si>
  <si>
    <t xml:space="preserve">III.    </t>
  </si>
  <si>
    <t>963</t>
  </si>
  <si>
    <t>Köv.k.sz.ért.meghal.reali</t>
  </si>
  <si>
    <t>967</t>
  </si>
  <si>
    <t>Egyéb bev-ként elsz.pénzb</t>
  </si>
  <si>
    <t>969</t>
  </si>
  <si>
    <t>Különféle egyéb bevételek</t>
  </si>
  <si>
    <t>974</t>
  </si>
  <si>
    <t>Nem hitelint.kap.kamatok</t>
  </si>
  <si>
    <t xml:space="preserve">16.     </t>
  </si>
  <si>
    <t>9761</t>
  </si>
  <si>
    <t>Deviza-és valutak.árfnyer</t>
  </si>
  <si>
    <t>976</t>
  </si>
  <si>
    <t>Külf.pénzért.árfolyamnyer</t>
  </si>
  <si>
    <t>97</t>
  </si>
  <si>
    <t>Pénzügyi muvelet bevétele</t>
  </si>
  <si>
    <t>2025 terv</t>
  </si>
  <si>
    <t>egyéb ráfortdítások</t>
  </si>
  <si>
    <t>Écs</t>
  </si>
  <si>
    <t>nyereség</t>
  </si>
  <si>
    <t>pénzügyi művelet bevétele</t>
  </si>
  <si>
    <t>2025 tény</t>
  </si>
  <si>
    <t>Egyéb szem.jell. Kifiz</t>
  </si>
  <si>
    <t>2026 terv</t>
  </si>
  <si>
    <t>felújítás</t>
  </si>
  <si>
    <t xml:space="preserve"> védés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</si>
</sst>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164" fontId="4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 applyBorder="1"/>
    <xf numFmtId="164" fontId="3" fillId="0" borderId="0" xfId="1" applyNumberFormat="1" applyFont="1" applyFill="1" applyBorder="1" applyAlignment="1">
      <alignment horizontal="center"/>
    </xf>
    <xf numFmtId="164" fontId="0" fillId="0" borderId="0" xfId="1" applyNumberFormat="1" applyFont="1"/>
    <xf numFmtId="164" fontId="6" fillId="0" borderId="0" xfId="1" applyNumberFormat="1" applyFont="1"/>
    <xf numFmtId="0" fontId="0" fillId="2" borderId="0" xfId="0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5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0" fillId="0" borderId="0" xfId="0" applyNumberFormat="1"/>
    <xf numFmtId="164" fontId="0" fillId="0" borderId="0" xfId="1" applyNumberFormat="1" applyFont="1" applyFill="1" applyBorder="1"/>
    <xf numFmtId="0" fontId="3" fillId="0" borderId="0" xfId="0" applyFont="1"/>
    <xf numFmtId="0" fontId="2" fillId="0" borderId="0" xfId="0" applyFont="1"/>
    <xf numFmtId="3" fontId="4" fillId="0" borderId="0" xfId="0" applyNumberFormat="1" applyFont="1" applyAlignment="1">
      <alignment horizontal="right"/>
    </xf>
    <xf numFmtId="164" fontId="6" fillId="0" borderId="0" xfId="1" applyNumberFormat="1" applyFont="1" applyFill="1" applyBorder="1"/>
    <xf numFmtId="0" fontId="4" fillId="0" borderId="0" xfId="0" applyFont="1"/>
    <xf numFmtId="0" fontId="5" fillId="0" borderId="0" xfId="0" applyFont="1" applyAlignment="1">
      <alignment horizontal="left"/>
    </xf>
    <xf numFmtId="164" fontId="3" fillId="0" borderId="0" xfId="0" applyNumberFormat="1" applyFont="1"/>
    <xf numFmtId="3" fontId="4" fillId="0" borderId="0" xfId="0" applyNumberFormat="1" applyFont="1"/>
    <xf numFmtId="0" fontId="3" fillId="0" borderId="0" xfId="0" applyFont="1" applyAlignment="1">
      <alignment horizontal="right"/>
    </xf>
    <xf numFmtId="164" fontId="4" fillId="0" borderId="0" xfId="1" applyNumberFormat="1" applyFont="1" applyFill="1" applyBorder="1"/>
    <xf numFmtId="3" fontId="6" fillId="0" borderId="0" xfId="0" applyNumberFormat="1" applyFont="1"/>
    <xf numFmtId="0" fontId="2" fillId="0" borderId="0" xfId="0" applyFont="1" applyAlignment="1">
      <alignment horizontal="left"/>
    </xf>
    <xf numFmtId="0" fontId="6" fillId="0" borderId="0" xfId="0" applyFont="1"/>
    <xf numFmtId="164" fontId="4" fillId="0" borderId="0" xfId="0" applyNumberFormat="1" applyFont="1"/>
    <xf numFmtId="0" fontId="0" fillId="3" borderId="0" xfId="0" applyFill="1"/>
    <xf numFmtId="164" fontId="4" fillId="0" borderId="0" xfId="1" applyNumberFormat="1" applyFont="1" applyFill="1" applyBorder="1" applyAlignment="1">
      <alignment horizontal="right"/>
    </xf>
    <xf numFmtId="0" fontId="5" fillId="4" borderId="0" xfId="0" applyFont="1" applyFill="1" applyAlignment="1">
      <alignment horizontal="left"/>
    </xf>
    <xf numFmtId="0" fontId="4" fillId="4" borderId="0" xfId="0" applyFont="1" applyFill="1"/>
    <xf numFmtId="3" fontId="4" fillId="4" borderId="0" xfId="0" applyNumberFormat="1" applyFont="1" applyFill="1"/>
    <xf numFmtId="164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1"/>
  <sheetViews>
    <sheetView tabSelected="1" workbookViewId="0">
      <pane ySplit="1" topLeftCell="A2" activePane="bottomLeft" state="frozen"/>
      <selection pane="bottomLeft" activeCell="Q13" sqref="Q13"/>
    </sheetView>
  </sheetViews>
  <sheetFormatPr defaultColWidth="9.28515625" defaultRowHeight="15" x14ac:dyDescent="0.25"/>
  <cols>
    <col min="1" max="1" width="12.28515625" style="15" bestFit="1" customWidth="1"/>
    <col min="2" max="2" width="24.42578125" style="15" customWidth="1"/>
    <col min="3" max="3" width="14.42578125" style="23" hidden="1" customWidth="1"/>
    <col min="4" max="4" width="13.42578125" style="12" hidden="1" customWidth="1"/>
    <col min="5" max="5" width="13.7109375" style="2" hidden="1" customWidth="1"/>
    <col min="6" max="6" width="15.42578125" style="12" hidden="1" customWidth="1"/>
    <col min="7" max="7" width="17.42578125" style="3" hidden="1" customWidth="1"/>
    <col min="8" max="8" width="12.7109375" style="15" hidden="1" customWidth="1"/>
    <col min="9" max="9" width="16.28515625" style="15" hidden="1" customWidth="1"/>
    <col min="10" max="10" width="15.28515625" style="15" customWidth="1"/>
    <col min="11" max="11" width="20.85546875" style="2" customWidth="1"/>
    <col min="12" max="12" width="18.42578125" style="15" customWidth="1"/>
    <col min="13" max="13" width="12.28515625" style="15" bestFit="1" customWidth="1"/>
    <col min="14" max="14" width="12.28515625" style="15" customWidth="1"/>
    <col min="15" max="16" width="9.28515625" style="15"/>
    <col min="17" max="17" width="12.28515625" style="15" bestFit="1" customWidth="1"/>
    <col min="18" max="16384" width="9.28515625" style="15"/>
  </cols>
  <sheetData>
    <row r="1" spans="1:16" s="8" customFormat="1" x14ac:dyDescent="0.25">
      <c r="A1" s="7" t="s">
        <v>0</v>
      </c>
      <c r="B1" s="7" t="s">
        <v>1</v>
      </c>
      <c r="C1" s="8" t="s">
        <v>2</v>
      </c>
      <c r="D1" s="9" t="s">
        <v>3</v>
      </c>
      <c r="E1" s="1" t="s">
        <v>134</v>
      </c>
      <c r="F1" s="9" t="s">
        <v>133</v>
      </c>
      <c r="G1" s="1" t="s">
        <v>135</v>
      </c>
      <c r="H1" s="8" t="s">
        <v>136</v>
      </c>
      <c r="I1" s="8" t="s">
        <v>137</v>
      </c>
      <c r="J1" s="8" t="s">
        <v>138</v>
      </c>
      <c r="K1" s="1" t="s">
        <v>144</v>
      </c>
      <c r="L1" s="8" t="s">
        <v>509</v>
      </c>
      <c r="M1" s="8" t="s">
        <v>514</v>
      </c>
      <c r="N1" s="8" t="s">
        <v>516</v>
      </c>
    </row>
    <row r="2" spans="1:16" x14ac:dyDescent="0.25">
      <c r="A2" s="10" t="s">
        <v>4</v>
      </c>
      <c r="B2" s="10" t="s">
        <v>5</v>
      </c>
      <c r="C2" s="11">
        <v>136231</v>
      </c>
      <c r="D2" s="12">
        <v>140000</v>
      </c>
      <c r="E2" s="13">
        <v>245393</v>
      </c>
      <c r="F2" s="12">
        <v>300000</v>
      </c>
      <c r="G2" s="14">
        <v>9708</v>
      </c>
      <c r="H2" s="12">
        <v>400000</v>
      </c>
      <c r="I2" s="12">
        <v>102197</v>
      </c>
      <c r="J2" s="12">
        <v>400000</v>
      </c>
      <c r="K2" s="14">
        <v>516245</v>
      </c>
      <c r="L2" s="12">
        <v>550000</v>
      </c>
      <c r="M2" s="12">
        <v>593644</v>
      </c>
      <c r="N2" s="12">
        <v>650000</v>
      </c>
    </row>
    <row r="3" spans="1:16" x14ac:dyDescent="0.25">
      <c r="A3" s="10" t="s">
        <v>6</v>
      </c>
      <c r="B3" s="10" t="s">
        <v>7</v>
      </c>
      <c r="C3" s="11">
        <v>139001</v>
      </c>
      <c r="D3" s="12">
        <v>160000</v>
      </c>
      <c r="E3" s="13">
        <v>103515</v>
      </c>
      <c r="F3" s="12">
        <v>160000</v>
      </c>
      <c r="G3" s="13">
        <v>138009</v>
      </c>
      <c r="H3" s="12">
        <v>160000</v>
      </c>
      <c r="I3" s="12">
        <v>185996</v>
      </c>
      <c r="J3" s="12">
        <v>200000</v>
      </c>
      <c r="K3" s="14">
        <v>254585</v>
      </c>
      <c r="L3" s="12">
        <v>300000</v>
      </c>
      <c r="M3" s="12">
        <v>130762</v>
      </c>
      <c r="N3" s="12">
        <v>200000</v>
      </c>
    </row>
    <row r="4" spans="1:16" x14ac:dyDescent="0.25">
      <c r="A4" s="10" t="s">
        <v>8</v>
      </c>
      <c r="B4" s="10" t="s">
        <v>9</v>
      </c>
      <c r="C4" s="11">
        <v>20962</v>
      </c>
      <c r="D4" s="12">
        <v>20000</v>
      </c>
      <c r="E4" s="13">
        <v>41037</v>
      </c>
      <c r="F4" s="12">
        <v>50000</v>
      </c>
      <c r="G4" s="14">
        <v>210046</v>
      </c>
      <c r="H4" s="12">
        <v>200000</v>
      </c>
      <c r="I4" s="12">
        <v>183706</v>
      </c>
      <c r="J4" s="12">
        <v>200000</v>
      </c>
      <c r="K4" s="14">
        <v>455722</v>
      </c>
      <c r="L4" s="12">
        <v>500000</v>
      </c>
      <c r="M4" s="15">
        <v>0</v>
      </c>
      <c r="N4" s="15">
        <v>0</v>
      </c>
    </row>
    <row r="5" spans="1:16" x14ac:dyDescent="0.25">
      <c r="A5" s="10" t="s">
        <v>10</v>
      </c>
      <c r="B5" s="10" t="s">
        <v>11</v>
      </c>
      <c r="C5" s="35">
        <v>2002917</v>
      </c>
      <c r="D5" s="36">
        <v>2200000</v>
      </c>
      <c r="E5" s="34">
        <v>2882480</v>
      </c>
      <c r="F5" s="12">
        <v>3000000</v>
      </c>
      <c r="G5" s="14">
        <v>3397806</v>
      </c>
      <c r="H5" s="12">
        <v>3000000</v>
      </c>
      <c r="I5" s="12">
        <v>2297839</v>
      </c>
      <c r="J5" s="12">
        <v>3000000</v>
      </c>
      <c r="K5" s="4">
        <v>419930</v>
      </c>
      <c r="L5" s="12">
        <v>1000000</v>
      </c>
      <c r="M5" s="12">
        <v>282667</v>
      </c>
      <c r="N5" s="12">
        <v>350000</v>
      </c>
    </row>
    <row r="6" spans="1:16" x14ac:dyDescent="0.25">
      <c r="A6" s="10" t="s">
        <v>12</v>
      </c>
      <c r="B6" s="10" t="s">
        <v>13</v>
      </c>
      <c r="C6" s="35"/>
      <c r="D6" s="36"/>
      <c r="E6" s="34"/>
      <c r="F6" s="12">
        <v>600000</v>
      </c>
      <c r="G6" s="14">
        <v>399828</v>
      </c>
      <c r="H6" s="12">
        <v>500000</v>
      </c>
      <c r="I6" s="12">
        <v>444680</v>
      </c>
      <c r="J6" s="12">
        <v>500000</v>
      </c>
      <c r="K6" s="14">
        <v>375170</v>
      </c>
      <c r="L6" s="12">
        <v>450000</v>
      </c>
      <c r="M6" s="12">
        <v>836304</v>
      </c>
      <c r="N6" s="12">
        <v>900000</v>
      </c>
    </row>
    <row r="7" spans="1:16" x14ac:dyDescent="0.25">
      <c r="A7" s="10" t="s">
        <v>14</v>
      </c>
      <c r="B7" s="10" t="s">
        <v>15</v>
      </c>
      <c r="C7" s="35"/>
      <c r="D7" s="36"/>
      <c r="E7" s="34"/>
      <c r="F7" s="12">
        <v>1100000</v>
      </c>
      <c r="G7" s="13">
        <v>1005395</v>
      </c>
      <c r="H7" s="12">
        <v>1100000</v>
      </c>
      <c r="I7" s="12">
        <v>769240</v>
      </c>
      <c r="J7" s="12">
        <v>1500000</v>
      </c>
      <c r="K7" s="14">
        <v>732002</v>
      </c>
      <c r="L7" s="12">
        <v>900000</v>
      </c>
      <c r="M7" s="12">
        <v>897974</v>
      </c>
      <c r="N7" s="12">
        <v>950000</v>
      </c>
    </row>
    <row r="8" spans="1:16" x14ac:dyDescent="0.25">
      <c r="A8" s="10" t="s">
        <v>16</v>
      </c>
      <c r="B8" s="10" t="s">
        <v>17</v>
      </c>
      <c r="C8" s="11">
        <v>646368</v>
      </c>
      <c r="D8" s="12">
        <v>850000</v>
      </c>
      <c r="E8" s="13">
        <v>701491</v>
      </c>
      <c r="F8" s="12">
        <v>1000000</v>
      </c>
      <c r="G8" s="14">
        <v>713787</v>
      </c>
      <c r="H8" s="12">
        <v>800000</v>
      </c>
      <c r="I8" s="12">
        <v>799075</v>
      </c>
      <c r="J8" s="12">
        <v>900000</v>
      </c>
      <c r="K8" s="14">
        <v>708270</v>
      </c>
      <c r="L8" s="12">
        <v>850000</v>
      </c>
      <c r="M8" s="12">
        <v>927674</v>
      </c>
      <c r="N8" s="12">
        <v>900000</v>
      </c>
    </row>
    <row r="9" spans="1:16" x14ac:dyDescent="0.25">
      <c r="A9" s="10" t="s">
        <v>18</v>
      </c>
      <c r="B9" s="10" t="s">
        <v>19</v>
      </c>
      <c r="C9" s="11">
        <v>57420</v>
      </c>
      <c r="D9" s="12">
        <v>60000</v>
      </c>
      <c r="E9" s="13">
        <v>53859</v>
      </c>
      <c r="F9" s="12">
        <v>55000</v>
      </c>
      <c r="G9" s="14">
        <v>67092</v>
      </c>
      <c r="H9" s="12">
        <v>70000</v>
      </c>
      <c r="I9" s="12">
        <v>89172</v>
      </c>
      <c r="J9" s="12">
        <v>100000</v>
      </c>
      <c r="K9" s="14">
        <v>141533</v>
      </c>
      <c r="L9" s="12">
        <v>160000</v>
      </c>
      <c r="M9" s="12">
        <v>112601</v>
      </c>
      <c r="N9" s="12">
        <v>150000</v>
      </c>
    </row>
    <row r="10" spans="1:16" x14ac:dyDescent="0.25">
      <c r="A10" s="10" t="s">
        <v>20</v>
      </c>
      <c r="B10" s="10" t="s">
        <v>21</v>
      </c>
      <c r="C10" s="11">
        <v>225274</v>
      </c>
      <c r="D10" s="12">
        <v>250000</v>
      </c>
      <c r="E10" s="13">
        <v>225586</v>
      </c>
      <c r="F10" s="12">
        <v>350000</v>
      </c>
      <c r="G10" s="14">
        <v>391445</v>
      </c>
      <c r="H10" s="12">
        <v>600000</v>
      </c>
      <c r="I10" s="12">
        <v>288539</v>
      </c>
      <c r="J10" s="12">
        <v>500000</v>
      </c>
      <c r="K10" s="14">
        <v>272117</v>
      </c>
      <c r="L10" s="12">
        <v>400000</v>
      </c>
      <c r="M10" s="12">
        <v>291687</v>
      </c>
      <c r="N10" s="12">
        <v>350000</v>
      </c>
    </row>
    <row r="11" spans="1:16" s="19" customFormat="1" x14ac:dyDescent="0.25">
      <c r="A11" s="16" t="s">
        <v>22</v>
      </c>
      <c r="B11" s="16" t="s">
        <v>23</v>
      </c>
      <c r="C11" s="17">
        <f>SUM(C2:C10)</f>
        <v>3228173</v>
      </c>
      <c r="D11" s="17">
        <f t="shared" ref="D11:H11" si="0">SUM(D2:D10)</f>
        <v>3680000</v>
      </c>
      <c r="E11" s="17">
        <f t="shared" si="0"/>
        <v>4253361</v>
      </c>
      <c r="F11" s="17">
        <f t="shared" si="0"/>
        <v>6615000</v>
      </c>
      <c r="G11" s="17">
        <f t="shared" si="0"/>
        <v>6333116</v>
      </c>
      <c r="H11" s="17">
        <f t="shared" si="0"/>
        <v>6830000</v>
      </c>
      <c r="I11" s="17">
        <f t="shared" ref="I11" si="1">SUM(I2:I10)</f>
        <v>5160444</v>
      </c>
      <c r="J11" s="17">
        <f>SUM(J2:J10)</f>
        <v>7300000</v>
      </c>
      <c r="K11" s="17">
        <f t="shared" ref="K11" si="2">SUM(K2:K10)</f>
        <v>3875574</v>
      </c>
      <c r="L11" s="17">
        <f>SUM(L2:L10)</f>
        <v>5110000</v>
      </c>
      <c r="M11" s="17">
        <f>SUM(M2:M10)</f>
        <v>4073313</v>
      </c>
      <c r="N11" s="17">
        <f t="shared" ref="N11" si="3">SUM(N2:N10)</f>
        <v>4450000</v>
      </c>
      <c r="P11" s="15"/>
    </row>
    <row r="12" spans="1:16" x14ac:dyDescent="0.25">
      <c r="A12" s="20">
        <v>5121</v>
      </c>
      <c r="B12" s="10" t="s">
        <v>24</v>
      </c>
      <c r="C12" s="11">
        <v>50331</v>
      </c>
      <c r="D12" s="12">
        <v>50000</v>
      </c>
      <c r="E12" s="21">
        <v>121958</v>
      </c>
      <c r="F12" s="12">
        <v>150000</v>
      </c>
      <c r="G12" s="14">
        <v>135882</v>
      </c>
      <c r="H12" s="12">
        <v>120000</v>
      </c>
      <c r="I12" s="12">
        <v>16299</v>
      </c>
      <c r="J12" s="12">
        <v>100000</v>
      </c>
      <c r="K12" s="14">
        <v>5093</v>
      </c>
      <c r="L12" s="12">
        <v>50000</v>
      </c>
      <c r="M12" s="15">
        <v>0</v>
      </c>
      <c r="N12" s="15">
        <v>0</v>
      </c>
    </row>
    <row r="13" spans="1:16" x14ac:dyDescent="0.25">
      <c r="A13" s="10" t="s">
        <v>25</v>
      </c>
      <c r="B13" s="10" t="s">
        <v>26</v>
      </c>
      <c r="C13" s="11">
        <v>183607</v>
      </c>
      <c r="D13" s="12">
        <v>250000</v>
      </c>
      <c r="E13" s="13">
        <v>180645</v>
      </c>
      <c r="F13" s="12">
        <v>200000</v>
      </c>
      <c r="G13" s="14">
        <v>308123</v>
      </c>
      <c r="H13" s="12">
        <v>400000</v>
      </c>
      <c r="I13" s="12">
        <v>15313</v>
      </c>
      <c r="J13" s="12">
        <v>600000</v>
      </c>
      <c r="K13" s="14">
        <v>369515</v>
      </c>
      <c r="L13" s="12">
        <v>400000</v>
      </c>
      <c r="M13" s="12">
        <v>10543</v>
      </c>
      <c r="N13" s="12">
        <v>600000</v>
      </c>
    </row>
    <row r="14" spans="1:16" s="19" customFormat="1" x14ac:dyDescent="0.25">
      <c r="A14" s="16" t="s">
        <v>27</v>
      </c>
      <c r="B14" s="16" t="s">
        <v>24</v>
      </c>
      <c r="C14" s="22">
        <f t="shared" ref="C14:E14" si="4">SUM(C12:C13)</f>
        <v>233938</v>
      </c>
      <c r="D14" s="22">
        <f t="shared" si="4"/>
        <v>300000</v>
      </c>
      <c r="E14" s="22">
        <f t="shared" si="4"/>
        <v>302603</v>
      </c>
      <c r="F14" s="22">
        <f>SUM(F12:F13)</f>
        <v>350000</v>
      </c>
      <c r="G14" s="22">
        <f t="shared" ref="G14:J14" si="5">SUM(G12:G13)</f>
        <v>444005</v>
      </c>
      <c r="H14" s="22">
        <f t="shared" si="5"/>
        <v>520000</v>
      </c>
      <c r="I14" s="22">
        <f t="shared" si="5"/>
        <v>31612</v>
      </c>
      <c r="J14" s="22">
        <f t="shared" si="5"/>
        <v>700000</v>
      </c>
      <c r="K14" s="22">
        <f>SUM(K12:K13)</f>
        <v>374608</v>
      </c>
      <c r="L14" s="22">
        <f t="shared" ref="L14:M14" si="6">SUM(L12:L13)</f>
        <v>450000</v>
      </c>
      <c r="M14" s="22">
        <f t="shared" si="6"/>
        <v>10543</v>
      </c>
      <c r="N14" s="22">
        <f>SUM(N12:N13)</f>
        <v>600000</v>
      </c>
      <c r="P14" s="15"/>
    </row>
    <row r="15" spans="1:16" s="19" customFormat="1" x14ac:dyDescent="0.25">
      <c r="A15" s="31">
        <v>513</v>
      </c>
      <c r="B15" s="10" t="s">
        <v>28</v>
      </c>
      <c r="C15" s="11">
        <v>30469</v>
      </c>
      <c r="D15" s="12">
        <v>35000</v>
      </c>
      <c r="E15" s="13">
        <v>35142</v>
      </c>
      <c r="F15" s="12">
        <v>40000</v>
      </c>
      <c r="G15" s="14">
        <v>6693</v>
      </c>
      <c r="H15" s="12">
        <v>10000</v>
      </c>
      <c r="I15" s="12">
        <v>1772</v>
      </c>
      <c r="J15" s="19">
        <v>0</v>
      </c>
      <c r="K15" s="14">
        <v>4630393</v>
      </c>
      <c r="L15" s="22">
        <v>5000000</v>
      </c>
      <c r="M15" s="33"/>
      <c r="N15" s="33">
        <v>0</v>
      </c>
      <c r="P15" s="15"/>
    </row>
    <row r="16" spans="1:16" x14ac:dyDescent="0.25">
      <c r="A16" s="31">
        <v>519</v>
      </c>
      <c r="B16" s="10" t="s">
        <v>29</v>
      </c>
      <c r="C16" s="11">
        <v>27437</v>
      </c>
      <c r="D16" s="12">
        <v>30000</v>
      </c>
      <c r="E16" s="21"/>
    </row>
    <row r="17" spans="1:16" s="19" customFormat="1" x14ac:dyDescent="0.25">
      <c r="A17" s="16" t="s">
        <v>30</v>
      </c>
      <c r="B17" s="16" t="s">
        <v>31</v>
      </c>
      <c r="C17" s="22">
        <f>C11+C14</f>
        <v>3462111</v>
      </c>
      <c r="D17" s="22">
        <f>D11+D14</f>
        <v>3980000</v>
      </c>
      <c r="E17" s="22">
        <f t="shared" ref="E17:H17" si="7">E11+E14</f>
        <v>4555964</v>
      </c>
      <c r="F17" s="22">
        <f t="shared" si="7"/>
        <v>6965000</v>
      </c>
      <c r="G17" s="22">
        <f t="shared" si="7"/>
        <v>6777121</v>
      </c>
      <c r="H17" s="22">
        <f t="shared" si="7"/>
        <v>7350000</v>
      </c>
      <c r="I17" s="22">
        <f>I11+I14+I15</f>
        <v>5193828</v>
      </c>
      <c r="J17" s="22">
        <f>J14+J11</f>
        <v>8000000</v>
      </c>
      <c r="K17" s="22">
        <f>K14+K11</f>
        <v>4250182</v>
      </c>
      <c r="L17" s="22">
        <f>L14+L11</f>
        <v>5560000</v>
      </c>
      <c r="M17" s="22">
        <f>M14+M11</f>
        <v>4083856</v>
      </c>
      <c r="N17" s="22">
        <f>N14+N11</f>
        <v>5050000</v>
      </c>
      <c r="P17" s="15"/>
    </row>
    <row r="18" spans="1:16" x14ac:dyDescent="0.25">
      <c r="A18" s="10" t="s">
        <v>32</v>
      </c>
      <c r="B18" s="10" t="s">
        <v>33</v>
      </c>
      <c r="C18" s="11">
        <v>613000</v>
      </c>
      <c r="D18" s="12">
        <v>650000</v>
      </c>
      <c r="E18" s="13">
        <v>634111</v>
      </c>
      <c r="F18" s="12">
        <v>650000</v>
      </c>
      <c r="G18" s="14">
        <v>713811</v>
      </c>
      <c r="H18" s="12">
        <v>800000</v>
      </c>
      <c r="I18" s="12">
        <v>484636</v>
      </c>
      <c r="J18" s="12">
        <v>900000</v>
      </c>
      <c r="K18" s="14">
        <v>490476</v>
      </c>
      <c r="L18" s="12">
        <v>550000</v>
      </c>
      <c r="M18" s="22">
        <v>689002</v>
      </c>
      <c r="N18" s="12">
        <v>800000</v>
      </c>
    </row>
    <row r="19" spans="1:16" x14ac:dyDescent="0.25">
      <c r="A19" s="10" t="s">
        <v>34</v>
      </c>
      <c r="B19" s="10" t="s">
        <v>35</v>
      </c>
      <c r="C19" s="11">
        <v>454629</v>
      </c>
      <c r="D19" s="12">
        <v>600000</v>
      </c>
      <c r="E19" s="13">
        <v>397000</v>
      </c>
      <c r="F19" s="12">
        <v>500000</v>
      </c>
      <c r="G19" s="14">
        <v>845000</v>
      </c>
      <c r="H19" s="12">
        <v>600000</v>
      </c>
      <c r="I19" s="12">
        <v>700031</v>
      </c>
      <c r="J19" s="12">
        <v>1500000</v>
      </c>
      <c r="K19" s="14">
        <v>1098000</v>
      </c>
      <c r="L19" s="12">
        <v>1500000</v>
      </c>
      <c r="M19" s="12">
        <v>1176100</v>
      </c>
      <c r="N19" s="12">
        <v>1500000</v>
      </c>
    </row>
    <row r="20" spans="1:16" s="19" customFormat="1" x14ac:dyDescent="0.25">
      <c r="A20" s="16" t="s">
        <v>36</v>
      </c>
      <c r="B20" s="16" t="s">
        <v>35</v>
      </c>
      <c r="C20" s="22">
        <f>SUM(C18:C19)</f>
        <v>1067629</v>
      </c>
      <c r="D20" s="22">
        <f>SUM(D18:D19)</f>
        <v>1250000</v>
      </c>
      <c r="E20" s="22">
        <f t="shared" ref="E20:L20" si="8">SUM(E18:E19)</f>
        <v>1031111</v>
      </c>
      <c r="F20" s="22">
        <f t="shared" si="8"/>
        <v>1150000</v>
      </c>
      <c r="G20" s="22">
        <f t="shared" si="8"/>
        <v>1558811</v>
      </c>
      <c r="H20" s="22">
        <f t="shared" si="8"/>
        <v>1400000</v>
      </c>
      <c r="I20" s="22">
        <f t="shared" si="8"/>
        <v>1184667</v>
      </c>
      <c r="J20" s="22">
        <f t="shared" si="8"/>
        <v>2400000</v>
      </c>
      <c r="K20" s="22">
        <f t="shared" si="8"/>
        <v>1588476</v>
      </c>
      <c r="L20" s="22">
        <f t="shared" si="8"/>
        <v>2050000</v>
      </c>
      <c r="M20" s="22">
        <f>SUM(M18:M19)</f>
        <v>1865102</v>
      </c>
      <c r="N20" s="22">
        <f>SUM(N18:N19)</f>
        <v>2300000</v>
      </c>
      <c r="P20" s="15"/>
    </row>
    <row r="21" spans="1:16" x14ac:dyDescent="0.25">
      <c r="A21" s="10" t="s">
        <v>37</v>
      </c>
      <c r="B21" s="10" t="s">
        <v>38</v>
      </c>
      <c r="C21" s="11">
        <v>137094</v>
      </c>
      <c r="D21" s="12">
        <v>250000</v>
      </c>
      <c r="E21" s="13">
        <v>188930</v>
      </c>
      <c r="F21" s="12">
        <v>200000</v>
      </c>
      <c r="G21" s="14">
        <v>501684</v>
      </c>
      <c r="H21" s="12">
        <v>500000</v>
      </c>
      <c r="I21" s="12">
        <v>401491</v>
      </c>
      <c r="J21" s="12">
        <v>0</v>
      </c>
      <c r="K21" s="14">
        <v>166100</v>
      </c>
      <c r="L21" s="12">
        <v>200000</v>
      </c>
      <c r="M21" s="12">
        <v>571545</v>
      </c>
      <c r="N21" s="12">
        <v>500000</v>
      </c>
    </row>
    <row r="22" spans="1:16" x14ac:dyDescent="0.25">
      <c r="A22" s="20">
        <v>5222</v>
      </c>
      <c r="B22" s="10" t="s">
        <v>39</v>
      </c>
      <c r="D22" s="12">
        <v>20000</v>
      </c>
      <c r="E22" s="21"/>
      <c r="G22" s="14">
        <v>50228</v>
      </c>
      <c r="H22" s="12">
        <v>40000</v>
      </c>
      <c r="I22" s="12">
        <v>4724</v>
      </c>
      <c r="J22" s="12">
        <v>100000</v>
      </c>
      <c r="K22" s="14">
        <v>336232</v>
      </c>
      <c r="L22" s="12">
        <v>550000</v>
      </c>
      <c r="M22" s="12">
        <v>160788</v>
      </c>
      <c r="N22" s="12">
        <v>170000</v>
      </c>
    </row>
    <row r="23" spans="1:16" x14ac:dyDescent="0.25">
      <c r="A23" s="20">
        <v>5224</v>
      </c>
      <c r="B23" s="10" t="s">
        <v>40</v>
      </c>
      <c r="C23" s="11">
        <v>348000</v>
      </c>
      <c r="D23" s="12">
        <v>350000</v>
      </c>
      <c r="E23" s="13">
        <v>330709</v>
      </c>
      <c r="F23" s="12">
        <v>340000</v>
      </c>
      <c r="G23" s="14">
        <v>291339</v>
      </c>
      <c r="H23" s="12">
        <v>300000</v>
      </c>
      <c r="I23" s="12">
        <v>346457</v>
      </c>
      <c r="J23" s="12">
        <v>400000</v>
      </c>
      <c r="K23" s="14">
        <v>385827</v>
      </c>
      <c r="L23" s="12">
        <v>400000</v>
      </c>
      <c r="M23" s="12">
        <v>425197</v>
      </c>
      <c r="N23" s="12">
        <v>450000</v>
      </c>
    </row>
    <row r="24" spans="1:16" x14ac:dyDescent="0.25">
      <c r="A24" s="10" t="s">
        <v>41</v>
      </c>
      <c r="B24" s="10" t="s">
        <v>42</v>
      </c>
      <c r="C24" s="11">
        <v>3767295</v>
      </c>
      <c r="D24" s="12">
        <v>4900000</v>
      </c>
      <c r="E24" s="13">
        <v>3891685</v>
      </c>
      <c r="F24" s="12">
        <v>5000000</v>
      </c>
      <c r="G24" s="14">
        <v>4088735</v>
      </c>
      <c r="H24" s="12">
        <v>4500000</v>
      </c>
      <c r="I24" s="12">
        <v>4679392</v>
      </c>
      <c r="J24" s="12">
        <v>5000000</v>
      </c>
      <c r="K24" s="14">
        <v>5504565</v>
      </c>
      <c r="L24" s="12">
        <v>6000000</v>
      </c>
      <c r="M24" s="12">
        <v>5708028</v>
      </c>
      <c r="N24" s="12">
        <v>6000000</v>
      </c>
    </row>
    <row r="25" spans="1:16" s="19" customFormat="1" x14ac:dyDescent="0.25">
      <c r="A25" s="16" t="s">
        <v>43</v>
      </c>
      <c r="B25" s="16" t="s">
        <v>38</v>
      </c>
      <c r="C25" s="22">
        <f t="shared" ref="C25:I25" si="9">SUM(C21:C24)</f>
        <v>4252389</v>
      </c>
      <c r="D25" s="22">
        <f t="shared" si="9"/>
        <v>5520000</v>
      </c>
      <c r="E25" s="22">
        <f t="shared" si="9"/>
        <v>4411324</v>
      </c>
      <c r="F25" s="22">
        <f t="shared" si="9"/>
        <v>5540000</v>
      </c>
      <c r="G25" s="22">
        <f t="shared" si="9"/>
        <v>4931986</v>
      </c>
      <c r="H25" s="22">
        <f t="shared" si="9"/>
        <v>5340000</v>
      </c>
      <c r="I25" s="22">
        <f t="shared" si="9"/>
        <v>5432064</v>
      </c>
      <c r="J25" s="22">
        <f>SUM(J21:J24)</f>
        <v>5500000</v>
      </c>
      <c r="K25" s="22">
        <f t="shared" ref="K25" si="10">SUM(K21:K24)</f>
        <v>6392724</v>
      </c>
      <c r="L25" s="22">
        <f>SUM(L21:L24)</f>
        <v>7150000</v>
      </c>
      <c r="M25" s="22">
        <f>SUM(M21:M24)</f>
        <v>6865558</v>
      </c>
      <c r="N25" s="22">
        <f t="shared" ref="N25" si="11">SUM(N21:N24)</f>
        <v>7120000</v>
      </c>
      <c r="P25" s="15"/>
    </row>
    <row r="26" spans="1:16" x14ac:dyDescent="0.25">
      <c r="A26" s="10" t="s">
        <v>44</v>
      </c>
      <c r="B26" s="10" t="s">
        <v>45</v>
      </c>
      <c r="C26" s="11">
        <v>4166605</v>
      </c>
      <c r="D26" s="12">
        <v>5000000</v>
      </c>
      <c r="E26" s="13">
        <v>3879116</v>
      </c>
      <c r="F26" s="12">
        <v>4500000</v>
      </c>
      <c r="G26" s="13">
        <v>5483653</v>
      </c>
      <c r="H26" s="12">
        <v>6000000</v>
      </c>
      <c r="I26" s="12">
        <v>2373084</v>
      </c>
      <c r="J26" s="12">
        <v>3500000</v>
      </c>
      <c r="K26" s="14">
        <v>4130357</v>
      </c>
      <c r="L26" s="12">
        <v>5000000</v>
      </c>
      <c r="M26" s="12">
        <v>10175405</v>
      </c>
      <c r="N26" s="12">
        <v>6000000</v>
      </c>
    </row>
    <row r="27" spans="1:16" x14ac:dyDescent="0.25">
      <c r="A27" s="10" t="s">
        <v>46</v>
      </c>
      <c r="B27" s="10" t="s">
        <v>47</v>
      </c>
      <c r="C27" s="11">
        <v>38094</v>
      </c>
      <c r="D27" s="12">
        <v>40000</v>
      </c>
      <c r="E27" s="21"/>
      <c r="G27" s="14">
        <v>451244</v>
      </c>
      <c r="H27" s="12">
        <v>400000</v>
      </c>
      <c r="I27" s="15">
        <v>0</v>
      </c>
      <c r="J27" s="12">
        <v>0</v>
      </c>
      <c r="M27" s="12">
        <v>104593</v>
      </c>
      <c r="N27" s="12">
        <v>100000</v>
      </c>
    </row>
    <row r="28" spans="1:16" x14ac:dyDescent="0.25">
      <c r="A28" s="10" t="s">
        <v>48</v>
      </c>
      <c r="B28" s="10" t="s">
        <v>49</v>
      </c>
      <c r="C28" s="11">
        <v>714782</v>
      </c>
      <c r="D28" s="12">
        <v>1500000</v>
      </c>
      <c r="E28" s="13">
        <v>1976071</v>
      </c>
      <c r="F28" s="12">
        <v>2200000</v>
      </c>
      <c r="G28" s="14">
        <v>1582996</v>
      </c>
      <c r="H28" s="12">
        <v>1800000</v>
      </c>
      <c r="I28" s="12">
        <v>1353126</v>
      </c>
      <c r="J28" s="12">
        <v>1800000</v>
      </c>
      <c r="K28" s="14">
        <v>1343532</v>
      </c>
      <c r="L28" s="12">
        <v>3000000</v>
      </c>
      <c r="M28" s="12">
        <v>4265510</v>
      </c>
      <c r="N28" s="12">
        <v>3000000</v>
      </c>
    </row>
    <row r="29" spans="1:16" x14ac:dyDescent="0.25">
      <c r="A29" s="20">
        <v>5237</v>
      </c>
      <c r="B29" s="10" t="s">
        <v>517</v>
      </c>
      <c r="C29" s="11"/>
      <c r="E29" s="13"/>
      <c r="G29" s="14"/>
      <c r="H29" s="12"/>
      <c r="I29" s="12"/>
      <c r="J29" s="12">
        <v>10000000</v>
      </c>
      <c r="K29" s="14"/>
      <c r="L29" s="12">
        <v>20600000</v>
      </c>
      <c r="M29" s="12"/>
      <c r="N29" s="12">
        <v>13000000</v>
      </c>
    </row>
    <row r="30" spans="1:16" s="19" customFormat="1" x14ac:dyDescent="0.25">
      <c r="A30" s="16" t="s">
        <v>50</v>
      </c>
      <c r="B30" s="16" t="s">
        <v>51</v>
      </c>
      <c r="C30" s="17">
        <f t="shared" ref="C30:I30" si="12">SUM(C26:C28)</f>
        <v>4919481</v>
      </c>
      <c r="D30" s="17">
        <f t="shared" si="12"/>
        <v>6540000</v>
      </c>
      <c r="E30" s="17">
        <f t="shared" si="12"/>
        <v>5855187</v>
      </c>
      <c r="F30" s="17">
        <f t="shared" si="12"/>
        <v>6700000</v>
      </c>
      <c r="G30" s="17">
        <f t="shared" si="12"/>
        <v>7517893</v>
      </c>
      <c r="H30" s="17">
        <f t="shared" si="12"/>
        <v>8200000</v>
      </c>
      <c r="I30" s="22">
        <f t="shared" si="12"/>
        <v>3726210</v>
      </c>
      <c r="J30" s="22">
        <f>SUM(J26:J29)</f>
        <v>15300000</v>
      </c>
      <c r="K30" s="22">
        <f t="shared" ref="K30" si="13">SUM(K26:K28)</f>
        <v>5473889</v>
      </c>
      <c r="L30" s="22">
        <f>SUM(L26:L29)</f>
        <v>28600000</v>
      </c>
      <c r="M30" s="22">
        <f>SUM(M26:M29)</f>
        <v>14545508</v>
      </c>
      <c r="N30" s="22">
        <f>SUM(N26:N29)</f>
        <v>22100000</v>
      </c>
      <c r="P30" s="15"/>
    </row>
    <row r="31" spans="1:16" x14ac:dyDescent="0.25">
      <c r="A31" s="10" t="s">
        <v>52</v>
      </c>
      <c r="B31" s="10" t="s">
        <v>53</v>
      </c>
      <c r="C31" s="11">
        <v>72125</v>
      </c>
      <c r="D31" s="12">
        <v>50000</v>
      </c>
      <c r="E31" s="13">
        <v>4603</v>
      </c>
      <c r="G31" s="14">
        <v>126705</v>
      </c>
      <c r="H31" s="12">
        <v>130000</v>
      </c>
      <c r="I31" s="12">
        <v>75041</v>
      </c>
      <c r="J31" s="12">
        <v>130000</v>
      </c>
      <c r="K31" s="14">
        <v>105936</v>
      </c>
      <c r="L31" s="12">
        <v>100000</v>
      </c>
      <c r="M31" s="12">
        <v>171408</v>
      </c>
      <c r="N31" s="15">
        <v>180000</v>
      </c>
    </row>
    <row r="32" spans="1:16" x14ac:dyDescent="0.25">
      <c r="A32" s="10" t="s">
        <v>54</v>
      </c>
      <c r="B32" s="10" t="s">
        <v>55</v>
      </c>
      <c r="C32" s="11">
        <v>85505</v>
      </c>
      <c r="D32" s="12">
        <v>100000</v>
      </c>
      <c r="E32" s="13">
        <v>118830</v>
      </c>
      <c r="F32" s="12">
        <v>150000</v>
      </c>
      <c r="G32" s="14">
        <v>86317</v>
      </c>
      <c r="H32" s="12">
        <v>100000</v>
      </c>
      <c r="I32" s="12">
        <v>94375</v>
      </c>
      <c r="J32" s="12">
        <v>130000</v>
      </c>
      <c r="K32" s="14">
        <v>113130</v>
      </c>
      <c r="L32" s="12">
        <v>150000</v>
      </c>
      <c r="M32" s="12">
        <v>189753</v>
      </c>
      <c r="N32" s="12">
        <v>200000</v>
      </c>
    </row>
    <row r="33" spans="1:16" x14ac:dyDescent="0.25">
      <c r="A33" s="10" t="s">
        <v>56</v>
      </c>
      <c r="B33" s="10" t="s">
        <v>57</v>
      </c>
      <c r="C33" s="11">
        <v>12209</v>
      </c>
      <c r="D33" s="12">
        <v>100000</v>
      </c>
      <c r="E33" s="13">
        <v>30580</v>
      </c>
      <c r="F33" s="12">
        <v>50000</v>
      </c>
      <c r="G33" s="14">
        <v>33555</v>
      </c>
      <c r="H33" s="12">
        <v>40000</v>
      </c>
      <c r="I33" s="12">
        <v>22225</v>
      </c>
      <c r="J33" s="12">
        <v>40000</v>
      </c>
      <c r="K33" s="14">
        <v>10330</v>
      </c>
      <c r="L33" s="12">
        <v>50000</v>
      </c>
      <c r="M33" s="12">
        <v>9145</v>
      </c>
      <c r="N33" s="12">
        <v>20000</v>
      </c>
    </row>
    <row r="34" spans="1:16" x14ac:dyDescent="0.25">
      <c r="A34" s="10" t="s">
        <v>58</v>
      </c>
      <c r="B34" s="10" t="s">
        <v>59</v>
      </c>
      <c r="C34" s="11">
        <v>102884</v>
      </c>
      <c r="D34" s="12">
        <v>100000</v>
      </c>
      <c r="E34" s="13">
        <v>150451</v>
      </c>
      <c r="F34" s="12">
        <v>200000</v>
      </c>
      <c r="G34" s="14">
        <v>154115</v>
      </c>
      <c r="H34" s="12">
        <v>180000</v>
      </c>
      <c r="I34" s="12">
        <v>99366</v>
      </c>
      <c r="J34" s="12">
        <v>200000</v>
      </c>
      <c r="K34" s="14"/>
    </row>
    <row r="35" spans="1:16" s="19" customFormat="1" x14ac:dyDescent="0.25">
      <c r="A35" s="16" t="s">
        <v>60</v>
      </c>
      <c r="B35" s="16" t="s">
        <v>53</v>
      </c>
      <c r="C35" s="22">
        <f>SUM(C31:C34)</f>
        <v>272723</v>
      </c>
      <c r="D35" s="22">
        <f>SUM(D31:D34)</f>
        <v>350000</v>
      </c>
      <c r="E35" s="22">
        <f t="shared" ref="E35:G35" si="14">SUM(E31:E34)</f>
        <v>304464</v>
      </c>
      <c r="F35" s="22">
        <f t="shared" si="14"/>
        <v>400000</v>
      </c>
      <c r="G35" s="22">
        <f t="shared" si="14"/>
        <v>400692</v>
      </c>
      <c r="H35" s="22">
        <f>SUM(H31:H34)</f>
        <v>450000</v>
      </c>
      <c r="I35" s="22">
        <f>SUM(I31:I34)</f>
        <v>291007</v>
      </c>
      <c r="J35" s="22">
        <f>SUM(J31:J34)</f>
        <v>500000</v>
      </c>
      <c r="K35" s="22">
        <f t="shared" ref="K35" si="15">SUM(K31:K34)</f>
        <v>229396</v>
      </c>
      <c r="L35" s="22">
        <f>SUM(L31:L34)</f>
        <v>300000</v>
      </c>
      <c r="M35" s="22">
        <f>SUM(M31:M34)</f>
        <v>370306</v>
      </c>
      <c r="N35" s="22">
        <f>SUM(N31:N34)</f>
        <v>400000</v>
      </c>
      <c r="P35" s="15"/>
    </row>
    <row r="36" spans="1:16" x14ac:dyDescent="0.25">
      <c r="A36" s="16" t="s">
        <v>61</v>
      </c>
      <c r="B36" s="16" t="s">
        <v>62</v>
      </c>
      <c r="C36" s="17">
        <v>111000</v>
      </c>
      <c r="D36" s="22">
        <v>120000</v>
      </c>
      <c r="E36" s="25">
        <v>40000</v>
      </c>
      <c r="F36" s="22">
        <v>50000</v>
      </c>
      <c r="G36" s="1"/>
      <c r="H36" s="22">
        <v>100000</v>
      </c>
      <c r="I36" s="22">
        <v>30000</v>
      </c>
      <c r="J36" s="19">
        <v>0</v>
      </c>
      <c r="K36" s="18">
        <v>270000</v>
      </c>
      <c r="L36" s="15">
        <v>0</v>
      </c>
      <c r="M36" s="15">
        <v>0</v>
      </c>
      <c r="N36" s="15">
        <v>0</v>
      </c>
    </row>
    <row r="37" spans="1:16" x14ac:dyDescent="0.25">
      <c r="A37" s="16" t="s">
        <v>63</v>
      </c>
      <c r="B37" s="16" t="s">
        <v>64</v>
      </c>
      <c r="C37" s="17">
        <v>15000</v>
      </c>
      <c r="D37" s="22"/>
      <c r="E37" s="25">
        <v>15600</v>
      </c>
      <c r="F37" s="22">
        <v>20000</v>
      </c>
      <c r="G37" s="1"/>
      <c r="H37" s="19">
        <v>0</v>
      </c>
      <c r="I37" s="22">
        <v>566203</v>
      </c>
      <c r="J37" s="22">
        <v>900000</v>
      </c>
      <c r="K37" s="18">
        <v>500613</v>
      </c>
      <c r="L37" s="22">
        <v>700000</v>
      </c>
      <c r="M37" s="22">
        <v>536064</v>
      </c>
      <c r="N37" s="22">
        <v>700000</v>
      </c>
    </row>
    <row r="38" spans="1:16" x14ac:dyDescent="0.25">
      <c r="A38" s="10" t="s">
        <v>65</v>
      </c>
      <c r="B38" s="10" t="s">
        <v>66</v>
      </c>
      <c r="C38" s="11">
        <v>144818</v>
      </c>
      <c r="D38" s="12">
        <v>150000</v>
      </c>
      <c r="E38" s="13">
        <v>131755</v>
      </c>
      <c r="F38" s="12">
        <v>150000</v>
      </c>
      <c r="G38" s="14">
        <v>125460</v>
      </c>
      <c r="H38" s="12">
        <v>140000</v>
      </c>
      <c r="I38" s="12">
        <v>89953</v>
      </c>
      <c r="J38" s="12">
        <v>140000</v>
      </c>
      <c r="K38" s="14">
        <v>99708</v>
      </c>
      <c r="L38" s="12">
        <v>140000</v>
      </c>
      <c r="M38" s="12">
        <v>135507</v>
      </c>
      <c r="N38" s="12">
        <v>150000</v>
      </c>
    </row>
    <row r="39" spans="1:16" x14ac:dyDescent="0.25">
      <c r="A39" s="10" t="s">
        <v>67</v>
      </c>
      <c r="B39" s="10" t="s">
        <v>68</v>
      </c>
      <c r="C39" s="11">
        <v>44136</v>
      </c>
      <c r="D39" s="12">
        <v>50000</v>
      </c>
      <c r="E39" s="13">
        <v>35239</v>
      </c>
      <c r="F39" s="12">
        <v>40000</v>
      </c>
      <c r="G39" s="14">
        <v>43914</v>
      </c>
      <c r="H39" s="12">
        <v>50000</v>
      </c>
      <c r="I39" s="12">
        <v>46927</v>
      </c>
      <c r="J39" s="12">
        <v>50000</v>
      </c>
      <c r="K39" s="14">
        <v>54270</v>
      </c>
      <c r="L39" s="12">
        <v>60000</v>
      </c>
      <c r="M39" s="12">
        <v>73755</v>
      </c>
      <c r="N39" s="12">
        <v>80000</v>
      </c>
    </row>
    <row r="40" spans="1:16" x14ac:dyDescent="0.25">
      <c r="A40" s="10" t="s">
        <v>69</v>
      </c>
      <c r="B40" s="10" t="s">
        <v>70</v>
      </c>
      <c r="C40" s="11">
        <v>446894</v>
      </c>
      <c r="D40" s="12">
        <v>400000</v>
      </c>
      <c r="E40" s="13">
        <v>324146</v>
      </c>
      <c r="F40" s="12">
        <v>400000</v>
      </c>
      <c r="G40" s="14">
        <v>199104</v>
      </c>
      <c r="H40" s="12">
        <v>300000</v>
      </c>
      <c r="I40" s="12">
        <v>318937</v>
      </c>
      <c r="J40" s="12">
        <v>300000</v>
      </c>
      <c r="K40" s="14">
        <v>376701</v>
      </c>
      <c r="L40" s="12">
        <v>450000</v>
      </c>
      <c r="M40" s="12">
        <v>428218</v>
      </c>
      <c r="N40" s="12">
        <v>450000</v>
      </c>
    </row>
    <row r="41" spans="1:16" x14ac:dyDescent="0.25">
      <c r="A41" s="10" t="s">
        <v>71</v>
      </c>
      <c r="B41" s="10" t="s">
        <v>72</v>
      </c>
      <c r="C41" s="11">
        <v>370000</v>
      </c>
      <c r="D41" s="12">
        <v>450000</v>
      </c>
      <c r="E41" s="13">
        <v>320000</v>
      </c>
      <c r="F41" s="12">
        <v>350000</v>
      </c>
      <c r="G41" s="14">
        <v>1357044</v>
      </c>
      <c r="H41" s="12">
        <v>400000</v>
      </c>
      <c r="I41" s="12">
        <v>729000</v>
      </c>
      <c r="J41" s="12">
        <v>500000</v>
      </c>
      <c r="K41" s="14">
        <v>240000</v>
      </c>
      <c r="L41" s="12">
        <v>300000</v>
      </c>
      <c r="M41" s="12">
        <v>810000</v>
      </c>
      <c r="N41" s="12">
        <v>400000</v>
      </c>
    </row>
    <row r="42" spans="1:16" x14ac:dyDescent="0.25">
      <c r="A42" s="10"/>
      <c r="B42" s="10" t="s">
        <v>140</v>
      </c>
      <c r="C42" s="11"/>
      <c r="E42" s="13"/>
      <c r="G42" s="14"/>
      <c r="H42" s="12"/>
      <c r="J42" s="12">
        <v>4000000</v>
      </c>
      <c r="L42" s="12">
        <v>4000000</v>
      </c>
    </row>
    <row r="43" spans="1:16" customFormat="1" x14ac:dyDescent="0.25">
      <c r="A43" s="10" t="s">
        <v>149</v>
      </c>
      <c r="B43" s="27" t="s">
        <v>150</v>
      </c>
      <c r="C43" s="27"/>
      <c r="D43" s="27"/>
      <c r="E43" s="27"/>
      <c r="F43" s="27"/>
      <c r="G43" s="27"/>
      <c r="H43" s="27"/>
      <c r="I43" s="27"/>
      <c r="J43" s="18">
        <f>SUM(J38:J41)</f>
        <v>990000</v>
      </c>
      <c r="K43" s="18">
        <f t="shared" ref="K43" si="16">SUM(K38:K41)</f>
        <v>770679</v>
      </c>
      <c r="L43" s="18">
        <f>SUM(L38:L41)</f>
        <v>950000</v>
      </c>
      <c r="M43" s="18">
        <f>SUM(M38:M42)</f>
        <v>1447480</v>
      </c>
      <c r="N43" s="18">
        <f>SUM(N38:N42)</f>
        <v>1080000</v>
      </c>
      <c r="P43" s="15"/>
    </row>
    <row r="44" spans="1:16" x14ac:dyDescent="0.25">
      <c r="A44" s="10" t="s">
        <v>73</v>
      </c>
      <c r="B44" s="10" t="s">
        <v>74</v>
      </c>
      <c r="C44" s="11">
        <v>125411</v>
      </c>
      <c r="D44" s="12">
        <v>130000</v>
      </c>
      <c r="E44" s="13">
        <v>227728</v>
      </c>
      <c r="F44" s="12">
        <v>250000</v>
      </c>
      <c r="G44" s="14">
        <v>53946</v>
      </c>
      <c r="H44" s="12">
        <v>50000</v>
      </c>
      <c r="I44" s="2">
        <v>105238</v>
      </c>
      <c r="J44" s="12">
        <v>80000</v>
      </c>
      <c r="K44" s="14">
        <v>216000</v>
      </c>
      <c r="L44" s="12">
        <v>250000</v>
      </c>
      <c r="M44" s="12">
        <v>873903</v>
      </c>
      <c r="N44" s="12">
        <v>500000</v>
      </c>
    </row>
    <row r="45" spans="1:16" x14ac:dyDescent="0.25">
      <c r="A45" s="10" t="s">
        <v>75</v>
      </c>
      <c r="B45" s="10" t="s">
        <v>76</v>
      </c>
      <c r="C45" s="11">
        <v>856800</v>
      </c>
      <c r="D45" s="12">
        <v>1600000</v>
      </c>
      <c r="E45" s="13">
        <v>1097000</v>
      </c>
      <c r="F45" s="12">
        <v>1400000</v>
      </c>
      <c r="G45" s="14">
        <v>1257500</v>
      </c>
      <c r="H45" s="12">
        <v>1500000</v>
      </c>
      <c r="I45" s="12">
        <v>1766500</v>
      </c>
      <c r="J45" s="12">
        <v>2000000</v>
      </c>
      <c r="K45" s="14">
        <v>1891500</v>
      </c>
      <c r="L45" s="12">
        <v>4230000</v>
      </c>
      <c r="M45" s="12">
        <v>2853296</v>
      </c>
      <c r="N45" s="12">
        <v>3500000</v>
      </c>
    </row>
    <row r="46" spans="1:16" x14ac:dyDescent="0.25">
      <c r="A46" s="10" t="s">
        <v>77</v>
      </c>
      <c r="B46" s="10" t="s">
        <v>78</v>
      </c>
      <c r="C46" s="11">
        <v>3718400</v>
      </c>
      <c r="D46" s="12">
        <v>6500000</v>
      </c>
      <c r="E46" s="13">
        <v>5036640</v>
      </c>
      <c r="F46" s="12">
        <v>6500000</v>
      </c>
      <c r="G46" s="14">
        <v>5687136</v>
      </c>
      <c r="H46" s="12">
        <v>7500000</v>
      </c>
      <c r="I46" s="12">
        <v>6982008</v>
      </c>
      <c r="J46" s="12">
        <v>8500000</v>
      </c>
      <c r="K46" s="14">
        <v>7979466</v>
      </c>
      <c r="L46" s="12">
        <v>9000000</v>
      </c>
      <c r="M46" s="12">
        <v>7612200</v>
      </c>
      <c r="N46" s="12">
        <v>8000000</v>
      </c>
    </row>
    <row r="47" spans="1:16" x14ac:dyDescent="0.25">
      <c r="A47" s="10" t="s">
        <v>79</v>
      </c>
      <c r="B47" s="10" t="s">
        <v>80</v>
      </c>
      <c r="C47" s="11">
        <v>975000</v>
      </c>
      <c r="D47" s="12">
        <v>975000</v>
      </c>
      <c r="E47" s="13">
        <v>825000</v>
      </c>
      <c r="F47" s="12">
        <v>900000</v>
      </c>
      <c r="G47" s="14">
        <v>975000</v>
      </c>
      <c r="H47" s="11">
        <v>1080000</v>
      </c>
      <c r="I47" s="12">
        <v>1080000</v>
      </c>
      <c r="J47" s="12">
        <v>1200000</v>
      </c>
      <c r="K47" s="14">
        <v>1200000</v>
      </c>
      <c r="L47" s="12">
        <v>1200000</v>
      </c>
      <c r="M47" s="12">
        <v>1260000</v>
      </c>
      <c r="N47" s="12">
        <v>1300000</v>
      </c>
    </row>
    <row r="48" spans="1:16" x14ac:dyDescent="0.25">
      <c r="A48" s="10" t="s">
        <v>81</v>
      </c>
      <c r="B48" s="10" t="s">
        <v>82</v>
      </c>
      <c r="C48" s="11">
        <v>50000</v>
      </c>
      <c r="D48" s="12">
        <v>50000</v>
      </c>
      <c r="F48" s="12">
        <v>0</v>
      </c>
      <c r="L48" s="12"/>
      <c r="M48" s="12">
        <v>654180</v>
      </c>
      <c r="N48" s="12">
        <v>700000</v>
      </c>
    </row>
    <row r="49" spans="1:18" x14ac:dyDescent="0.25">
      <c r="A49" s="20">
        <v>5296</v>
      </c>
      <c r="B49" s="10" t="s">
        <v>83</v>
      </c>
      <c r="C49" s="11">
        <v>100800</v>
      </c>
      <c r="D49" s="12">
        <v>130000</v>
      </c>
      <c r="E49" s="13">
        <v>166791</v>
      </c>
      <c r="F49" s="12">
        <v>250000</v>
      </c>
      <c r="G49" s="14">
        <v>159730</v>
      </c>
      <c r="H49" s="12">
        <v>250000</v>
      </c>
      <c r="I49" s="12">
        <v>163820</v>
      </c>
      <c r="J49" s="12">
        <v>300000</v>
      </c>
      <c r="K49" s="14">
        <v>168075</v>
      </c>
      <c r="L49" s="12">
        <v>250000</v>
      </c>
      <c r="M49" s="12">
        <v>115178</v>
      </c>
      <c r="N49" s="12">
        <v>250000</v>
      </c>
    </row>
    <row r="50" spans="1:18" x14ac:dyDescent="0.25">
      <c r="A50" s="10" t="s">
        <v>84</v>
      </c>
      <c r="B50" s="10" t="s">
        <v>85</v>
      </c>
      <c r="C50" s="11">
        <v>592897</v>
      </c>
      <c r="D50" s="12">
        <v>600000</v>
      </c>
      <c r="E50" s="13">
        <v>622197</v>
      </c>
      <c r="F50" s="12">
        <v>0</v>
      </c>
      <c r="H50" s="12">
        <v>1500000</v>
      </c>
      <c r="I50" s="12">
        <v>233438</v>
      </c>
      <c r="J50" s="12">
        <v>500000</v>
      </c>
      <c r="K50" s="4">
        <v>447569</v>
      </c>
      <c r="L50" s="12">
        <v>500000</v>
      </c>
      <c r="M50" s="12">
        <v>127968</v>
      </c>
      <c r="N50" s="12">
        <v>150000</v>
      </c>
    </row>
    <row r="51" spans="1:18" x14ac:dyDescent="0.25">
      <c r="A51" s="10" t="s">
        <v>86</v>
      </c>
      <c r="B51" s="10" t="s">
        <v>87</v>
      </c>
      <c r="C51" s="11">
        <v>397965</v>
      </c>
      <c r="D51" s="12">
        <v>400000</v>
      </c>
      <c r="E51" s="13">
        <v>685649</v>
      </c>
      <c r="F51" s="12">
        <v>900000</v>
      </c>
      <c r="G51" s="14">
        <v>593643</v>
      </c>
      <c r="H51" s="12">
        <v>700000</v>
      </c>
      <c r="I51" s="12">
        <v>401903</v>
      </c>
      <c r="J51" s="12">
        <v>800000</v>
      </c>
      <c r="K51" s="14">
        <v>955277</v>
      </c>
      <c r="L51" s="12">
        <v>1000000</v>
      </c>
      <c r="M51" s="12">
        <v>1137208</v>
      </c>
      <c r="N51" s="12">
        <v>1200000</v>
      </c>
    </row>
    <row r="52" spans="1:18" x14ac:dyDescent="0.25">
      <c r="A52" s="10" t="s">
        <v>88</v>
      </c>
      <c r="B52" s="10" t="s">
        <v>89</v>
      </c>
      <c r="C52" s="11">
        <v>1107849</v>
      </c>
      <c r="D52" s="12">
        <v>1500000</v>
      </c>
      <c r="E52" s="13">
        <v>1862637</v>
      </c>
      <c r="F52" s="12">
        <v>2000000</v>
      </c>
      <c r="G52" s="13">
        <v>1612970</v>
      </c>
      <c r="H52" s="12">
        <v>1800000</v>
      </c>
      <c r="I52" s="12">
        <v>1328754</v>
      </c>
      <c r="J52" s="12">
        <v>1500000</v>
      </c>
      <c r="K52" s="14">
        <v>1432187</v>
      </c>
      <c r="L52" s="12">
        <v>1500000</v>
      </c>
      <c r="M52" s="12">
        <v>210694</v>
      </c>
      <c r="N52" s="12">
        <v>300000</v>
      </c>
    </row>
    <row r="53" spans="1:18" s="19" customFormat="1" x14ac:dyDescent="0.25">
      <c r="A53" s="16" t="s">
        <v>90</v>
      </c>
      <c r="B53" s="16" t="s">
        <v>89</v>
      </c>
      <c r="C53" s="17">
        <v>7925122</v>
      </c>
      <c r="D53" s="22">
        <f>SUM(D44:D52)</f>
        <v>11885000</v>
      </c>
      <c r="E53" s="25">
        <v>10523642</v>
      </c>
      <c r="F53" s="22">
        <f>SUM(F46:F52)</f>
        <v>10550000</v>
      </c>
      <c r="G53" s="25">
        <v>10339925</v>
      </c>
      <c r="H53" s="22">
        <f>SUM(H36:H52)</f>
        <v>15370000</v>
      </c>
      <c r="I53" s="22">
        <f>SUM(I42:I52)</f>
        <v>12061661</v>
      </c>
      <c r="J53" s="22">
        <f>SUM(J44:J52)+J42</f>
        <v>18880000</v>
      </c>
      <c r="K53" s="22">
        <f>SUM(K44:K52)+K42</f>
        <v>14290074</v>
      </c>
      <c r="L53" s="22">
        <f>SUM(L44:L52)+L42</f>
        <v>21930000</v>
      </c>
      <c r="M53" s="22">
        <f>SUM(M44:M52)+M42</f>
        <v>14844627</v>
      </c>
      <c r="N53" s="22">
        <f t="shared" ref="N53" si="17">SUM(N44:N52)+N42</f>
        <v>15900000</v>
      </c>
      <c r="O53" s="22"/>
      <c r="P53" s="15"/>
    </row>
    <row r="54" spans="1:18" s="19" customFormat="1" x14ac:dyDescent="0.25">
      <c r="A54" s="26">
        <v>52</v>
      </c>
      <c r="B54" s="16" t="s">
        <v>510</v>
      </c>
      <c r="C54" s="17"/>
      <c r="D54" s="22"/>
      <c r="E54" s="25"/>
      <c r="F54" s="22"/>
      <c r="G54" s="25"/>
      <c r="H54" s="22"/>
      <c r="I54" s="22"/>
      <c r="J54" s="22">
        <f>SUM(J20+J25+J30+J35+J36+J37+J43+J53)</f>
        <v>44470000</v>
      </c>
      <c r="K54" s="22">
        <f>SUM(K20+K25+K30+K35+K36+K37+K43+K53)</f>
        <v>29515851</v>
      </c>
      <c r="L54" s="22">
        <f>SUM(L20+L25+L30+L35+L36+L37+L43+L53)</f>
        <v>61680000</v>
      </c>
      <c r="M54" s="22">
        <f t="shared" ref="M54:N54" si="18">SUM(M20+M25+M30+M35+M36+M37+M43+M53)</f>
        <v>40474645</v>
      </c>
      <c r="N54" s="22">
        <f t="shared" si="18"/>
        <v>49600000</v>
      </c>
      <c r="P54" s="15"/>
    </row>
    <row r="55" spans="1:18" x14ac:dyDescent="0.25">
      <c r="A55" s="20">
        <v>5311</v>
      </c>
      <c r="B55" s="10" t="s">
        <v>139</v>
      </c>
      <c r="C55" s="11"/>
      <c r="E55" s="13"/>
      <c r="G55" s="14"/>
      <c r="H55" s="12">
        <v>118890</v>
      </c>
      <c r="I55" s="2">
        <v>118890</v>
      </c>
      <c r="J55" s="12">
        <v>150000</v>
      </c>
      <c r="K55" s="14">
        <v>30000</v>
      </c>
      <c r="L55" s="12">
        <v>50000</v>
      </c>
      <c r="M55" s="12">
        <v>75110</v>
      </c>
      <c r="N55" s="12">
        <v>90000</v>
      </c>
    </row>
    <row r="56" spans="1:18" x14ac:dyDescent="0.25">
      <c r="A56" t="s">
        <v>151</v>
      </c>
      <c r="B56" t="s">
        <v>152</v>
      </c>
      <c r="C56" s="11"/>
      <c r="E56" s="13"/>
      <c r="G56" s="14"/>
      <c r="H56" s="12"/>
      <c r="I56" s="2"/>
      <c r="J56" s="12"/>
      <c r="K56" s="14">
        <v>5000</v>
      </c>
      <c r="L56" s="12">
        <v>5000</v>
      </c>
      <c r="M56" s="12">
        <v>5000</v>
      </c>
      <c r="N56" s="15">
        <v>5000</v>
      </c>
    </row>
    <row r="57" spans="1:18" x14ac:dyDescent="0.25">
      <c r="A57" s="20">
        <v>5313</v>
      </c>
      <c r="B57" s="10" t="s">
        <v>143</v>
      </c>
      <c r="C57" s="11"/>
      <c r="E57" s="13"/>
      <c r="G57" s="14"/>
      <c r="H57" s="12"/>
      <c r="I57" s="2">
        <v>24600</v>
      </c>
      <c r="J57" s="12">
        <v>30000</v>
      </c>
      <c r="K57" s="14">
        <v>18000</v>
      </c>
      <c r="L57" s="12">
        <v>25000</v>
      </c>
      <c r="M57" s="12">
        <v>223000</v>
      </c>
      <c r="N57" s="12">
        <v>300000</v>
      </c>
    </row>
    <row r="58" spans="1:18" x14ac:dyDescent="0.25">
      <c r="A58" s="20">
        <v>5312</v>
      </c>
      <c r="B58" s="10" t="s">
        <v>92</v>
      </c>
      <c r="C58" s="11"/>
      <c r="E58" s="13"/>
      <c r="G58" s="14"/>
      <c r="H58" s="12">
        <v>29600</v>
      </c>
      <c r="I58" s="2">
        <v>5000</v>
      </c>
      <c r="J58" s="12">
        <v>50000</v>
      </c>
    </row>
    <row r="59" spans="1:18" s="19" customFormat="1" x14ac:dyDescent="0.25">
      <c r="A59" s="26">
        <v>531</v>
      </c>
      <c r="B59" s="16" t="s">
        <v>92</v>
      </c>
      <c r="C59" s="17">
        <v>83602</v>
      </c>
      <c r="D59" s="22">
        <v>100000</v>
      </c>
      <c r="E59" s="25">
        <v>75400</v>
      </c>
      <c r="F59" s="22">
        <v>100000</v>
      </c>
      <c r="G59" s="18">
        <v>67400</v>
      </c>
      <c r="I59" s="24">
        <v>148490</v>
      </c>
      <c r="J59" s="24">
        <f>SUM(J55:J58)</f>
        <v>230000</v>
      </c>
      <c r="K59" s="24">
        <f t="shared" ref="K59" si="19">SUM(K55:K58)</f>
        <v>53000</v>
      </c>
      <c r="L59" s="24">
        <f>SUM(L55:L58)</f>
        <v>80000</v>
      </c>
      <c r="M59" s="24">
        <f t="shared" ref="M59:N59" si="20">SUM(M55:M58)</f>
        <v>303110</v>
      </c>
      <c r="N59" s="24">
        <f t="shared" si="20"/>
        <v>395000</v>
      </c>
      <c r="P59" s="15"/>
    </row>
    <row r="60" spans="1:18" s="19" customFormat="1" x14ac:dyDescent="0.25">
      <c r="A60" s="27" t="s">
        <v>93</v>
      </c>
      <c r="B60" s="27" t="s">
        <v>94</v>
      </c>
      <c r="C60" s="17"/>
      <c r="D60" s="22"/>
      <c r="E60" s="25"/>
      <c r="F60" s="22"/>
      <c r="G60" s="18"/>
      <c r="I60" s="24"/>
      <c r="J60" s="22">
        <v>3000000</v>
      </c>
      <c r="K60" s="18">
        <v>2344754</v>
      </c>
      <c r="L60" s="22">
        <v>3000000</v>
      </c>
      <c r="M60" s="22">
        <v>3211666</v>
      </c>
      <c r="N60" s="22">
        <v>3500000</v>
      </c>
      <c r="P60" s="15"/>
    </row>
    <row r="61" spans="1:18" s="19" customFormat="1" x14ac:dyDescent="0.25">
      <c r="A61" t="s">
        <v>95</v>
      </c>
      <c r="B61" t="s">
        <v>96</v>
      </c>
      <c r="C61" s="17">
        <v>2866096</v>
      </c>
      <c r="D61" s="22">
        <f>SUM(D55:D58)</f>
        <v>0</v>
      </c>
      <c r="E61" s="25">
        <v>2878807</v>
      </c>
      <c r="F61" s="22">
        <f>SUM(F55:F58)</f>
        <v>0</v>
      </c>
      <c r="G61" s="18">
        <v>3169803</v>
      </c>
      <c r="H61" s="22">
        <f>SUM(H55:H58)</f>
        <v>148490</v>
      </c>
      <c r="I61" s="22">
        <f>SUM(I55:I58)</f>
        <v>148490</v>
      </c>
      <c r="J61" s="22">
        <v>1000000</v>
      </c>
      <c r="K61" s="5">
        <v>942181</v>
      </c>
      <c r="L61" s="22">
        <v>1200000</v>
      </c>
      <c r="M61" s="33">
        <v>1040876</v>
      </c>
      <c r="N61" s="22">
        <v>1200000</v>
      </c>
      <c r="P61" s="15"/>
    </row>
    <row r="62" spans="1:18" s="19" customFormat="1" x14ac:dyDescent="0.25">
      <c r="A62" s="26">
        <v>53</v>
      </c>
      <c r="B62"/>
      <c r="C62" s="17"/>
      <c r="D62" s="22"/>
      <c r="E62" s="25"/>
      <c r="F62" s="22"/>
      <c r="G62" s="18"/>
      <c r="H62" s="22"/>
      <c r="I62" s="22"/>
      <c r="J62" s="5">
        <f>SUM(J59:J61)</f>
        <v>4230000</v>
      </c>
      <c r="K62" s="5">
        <f>SUM(K59:K61)</f>
        <v>3339935</v>
      </c>
      <c r="L62" s="5">
        <f>SUM(L59:L61)</f>
        <v>4280000</v>
      </c>
      <c r="M62" s="5">
        <f t="shared" ref="M62:N62" si="21">SUM(M59:M61)</f>
        <v>4555652</v>
      </c>
      <c r="N62" s="5">
        <f t="shared" si="21"/>
        <v>5095000</v>
      </c>
      <c r="P62" s="15"/>
    </row>
    <row r="63" spans="1:18" s="19" customFormat="1" x14ac:dyDescent="0.25">
      <c r="A63" s="26">
        <v>54</v>
      </c>
      <c r="B63" s="16" t="s">
        <v>98</v>
      </c>
      <c r="C63" s="17">
        <v>27299895</v>
      </c>
      <c r="D63" s="22">
        <v>29000000</v>
      </c>
      <c r="E63" s="25">
        <v>27170513</v>
      </c>
      <c r="F63" s="22">
        <v>33300000</v>
      </c>
      <c r="G63" s="18">
        <v>30974630</v>
      </c>
      <c r="H63" s="22">
        <v>36000000</v>
      </c>
      <c r="I63" s="25">
        <v>35573591</v>
      </c>
      <c r="J63" s="22">
        <v>40000000</v>
      </c>
      <c r="K63" s="18">
        <v>39912565</v>
      </c>
      <c r="L63" s="22">
        <f>J63*1.1</f>
        <v>44000000</v>
      </c>
      <c r="M63" s="22">
        <v>39636759</v>
      </c>
      <c r="N63" s="22">
        <v>50000000</v>
      </c>
      <c r="P63" s="15"/>
      <c r="R63" s="32"/>
    </row>
    <row r="64" spans="1:18" x14ac:dyDescent="0.25">
      <c r="A64" s="10" t="s">
        <v>99</v>
      </c>
      <c r="B64" s="10" t="s">
        <v>100</v>
      </c>
      <c r="C64" s="11">
        <v>165046</v>
      </c>
      <c r="D64" s="12">
        <v>200000</v>
      </c>
      <c r="E64" s="13">
        <v>446715</v>
      </c>
      <c r="F64" s="12">
        <v>350000</v>
      </c>
      <c r="G64" s="14">
        <v>536538</v>
      </c>
      <c r="H64" s="12">
        <v>600000</v>
      </c>
      <c r="I64" s="12">
        <v>688832</v>
      </c>
      <c r="J64" s="12">
        <v>700000</v>
      </c>
      <c r="K64" s="14">
        <v>523607</v>
      </c>
      <c r="L64" s="12">
        <v>600000</v>
      </c>
      <c r="M64" s="12">
        <v>758140</v>
      </c>
      <c r="N64" s="12">
        <v>800000</v>
      </c>
    </row>
    <row r="65" spans="1:17" x14ac:dyDescent="0.25">
      <c r="A65" s="20">
        <v>554</v>
      </c>
      <c r="B65" s="10" t="s">
        <v>132</v>
      </c>
      <c r="C65" s="11"/>
      <c r="E65" s="13">
        <v>458052</v>
      </c>
      <c r="F65" s="11">
        <v>0</v>
      </c>
      <c r="J65" s="12"/>
      <c r="M65" s="12">
        <v>91792</v>
      </c>
      <c r="N65" s="12">
        <v>100000</v>
      </c>
    </row>
    <row r="66" spans="1:17" x14ac:dyDescent="0.25">
      <c r="A66" s="20">
        <v>559</v>
      </c>
      <c r="B66" s="10" t="s">
        <v>515</v>
      </c>
      <c r="C66" s="11"/>
      <c r="E66" s="13"/>
      <c r="F66" s="11"/>
      <c r="J66" s="12"/>
      <c r="M66" s="12">
        <v>438340</v>
      </c>
      <c r="N66" s="12">
        <v>500000</v>
      </c>
    </row>
    <row r="67" spans="1:17" s="19" customFormat="1" x14ac:dyDescent="0.25">
      <c r="A67" s="16" t="s">
        <v>101</v>
      </c>
      <c r="B67" s="16" t="s">
        <v>102</v>
      </c>
      <c r="C67" s="17">
        <f>SUM(C64:C65)</f>
        <v>165046</v>
      </c>
      <c r="D67" s="22">
        <f>SUM(D64:D65)</f>
        <v>200000</v>
      </c>
      <c r="E67" s="25">
        <v>1391881</v>
      </c>
      <c r="F67" s="22">
        <f>SUM(F64:F65)</f>
        <v>350000</v>
      </c>
      <c r="G67" s="18">
        <v>985073</v>
      </c>
      <c r="H67" s="22">
        <f>SUM(H64:H65)</f>
        <v>600000</v>
      </c>
      <c r="I67" s="22">
        <f>SUM(I64:I65)</f>
        <v>688832</v>
      </c>
      <c r="J67" s="22">
        <f>SUM(J64:J65)</f>
        <v>700000</v>
      </c>
      <c r="K67" s="22">
        <f>SUM(K64:K65)</f>
        <v>523607</v>
      </c>
      <c r="L67" s="22">
        <f>SUM(L64:L66)</f>
        <v>600000</v>
      </c>
      <c r="M67" s="22">
        <f t="shared" ref="M67:N67" si="22">SUM(M64:M66)</f>
        <v>1288272</v>
      </c>
      <c r="N67" s="22">
        <f t="shared" si="22"/>
        <v>1400000</v>
      </c>
      <c r="P67" s="15"/>
    </row>
    <row r="68" spans="1:17" s="19" customFormat="1" x14ac:dyDescent="0.25">
      <c r="A68" s="16">
        <v>57</v>
      </c>
      <c r="B68" s="16" t="s">
        <v>511</v>
      </c>
      <c r="C68" s="17"/>
      <c r="D68" s="22"/>
      <c r="E68" s="25"/>
      <c r="F68" s="22"/>
      <c r="G68" s="18"/>
      <c r="H68" s="22"/>
      <c r="I68" s="22"/>
      <c r="J68" s="22"/>
      <c r="K68" s="22">
        <v>14132530</v>
      </c>
      <c r="L68" s="22"/>
      <c r="M68" s="22">
        <v>14870038</v>
      </c>
      <c r="N68" s="22"/>
      <c r="P68" s="15"/>
    </row>
    <row r="69" spans="1:17" s="19" customFormat="1" x14ac:dyDescent="0.25">
      <c r="A69" s="26" t="s">
        <v>103</v>
      </c>
      <c r="B69" s="26" t="s">
        <v>104</v>
      </c>
      <c r="C69" s="17">
        <v>62141818</v>
      </c>
      <c r="D69" s="22">
        <v>64160000</v>
      </c>
      <c r="E69" s="25">
        <v>68017343</v>
      </c>
      <c r="F69" s="17" t="e">
        <f>F17+#REF!+F61+F63+F67+#REF!</f>
        <v>#REF!</v>
      </c>
      <c r="G69" s="17" t="e">
        <f>G17+#REF!+G61+G63+G67+#REF!</f>
        <v>#REF!</v>
      </c>
      <c r="H69" s="17" t="e">
        <f>H17+#REF!+H61+H63+H67+#REF!</f>
        <v>#REF!</v>
      </c>
      <c r="I69" s="17" t="e">
        <f>I17+#REF!+I61+I63+I67+#REF!</f>
        <v>#REF!</v>
      </c>
      <c r="J69" s="17">
        <f>SUM(J17+J15+J16+J20+J25+J30+J35+J36+J43+J53+J59+J60+J61+J63+J67)</f>
        <v>96500000</v>
      </c>
      <c r="K69" s="17">
        <f>SUM(K17+K54+K62+K63+K67+K68)</f>
        <v>91674670</v>
      </c>
      <c r="L69" s="17">
        <f>SUM(L17+L15+L16+L20+L25+L30+L35+L36+L43+L53+L59+L60+L61+L63+L67)</f>
        <v>120420000</v>
      </c>
      <c r="M69" s="17">
        <f>M17+M54+M62+M63+M67+M68</f>
        <v>104909222</v>
      </c>
      <c r="N69" s="17">
        <f>N17+N54+N62+N63+N67+N68</f>
        <v>111145000</v>
      </c>
      <c r="P69" s="15"/>
    </row>
    <row r="70" spans="1:17" x14ac:dyDescent="0.25">
      <c r="A70" s="10" t="s">
        <v>105</v>
      </c>
      <c r="B70" s="10" t="s">
        <v>106</v>
      </c>
      <c r="C70" s="11">
        <v>993218</v>
      </c>
      <c r="D70" s="12">
        <v>900000</v>
      </c>
      <c r="E70" s="13">
        <v>1436049</v>
      </c>
      <c r="F70" s="12">
        <v>1300000</v>
      </c>
      <c r="G70" s="14">
        <v>1884788</v>
      </c>
      <c r="H70" s="12">
        <v>2000000</v>
      </c>
      <c r="I70" s="12">
        <v>2042043</v>
      </c>
      <c r="J70" s="12">
        <v>2000000</v>
      </c>
      <c r="K70" s="4">
        <v>2362517</v>
      </c>
      <c r="L70" s="12">
        <v>2500000</v>
      </c>
      <c r="M70" s="12">
        <v>2163226</v>
      </c>
      <c r="N70" s="12">
        <v>2500000</v>
      </c>
    </row>
    <row r="71" spans="1:17" x14ac:dyDescent="0.25">
      <c r="A71" s="10" t="s">
        <v>107</v>
      </c>
      <c r="B71" s="10" t="s">
        <v>108</v>
      </c>
      <c r="C71" s="11">
        <v>4028955</v>
      </c>
      <c r="D71" s="12">
        <v>4100000</v>
      </c>
      <c r="E71" s="13">
        <v>3911140</v>
      </c>
      <c r="F71" s="12">
        <v>4000000</v>
      </c>
      <c r="G71" s="14">
        <v>4785395</v>
      </c>
      <c r="H71" s="12">
        <v>5000000</v>
      </c>
      <c r="I71" s="12">
        <v>4559687</v>
      </c>
      <c r="J71" s="12">
        <v>5000000</v>
      </c>
      <c r="K71" s="4">
        <v>5025734</v>
      </c>
      <c r="L71" s="12">
        <v>5300000</v>
      </c>
      <c r="M71" s="12">
        <v>5697837</v>
      </c>
      <c r="N71" s="12">
        <v>5000000</v>
      </c>
    </row>
    <row r="72" spans="1:17" x14ac:dyDescent="0.25">
      <c r="A72" s="10" t="s">
        <v>109</v>
      </c>
      <c r="B72" s="10" t="s">
        <v>110</v>
      </c>
      <c r="C72" s="11">
        <v>14641898</v>
      </c>
      <c r="D72" s="12">
        <v>16000000</v>
      </c>
      <c r="E72" s="13">
        <v>17647208</v>
      </c>
      <c r="F72" s="12">
        <v>21000000</v>
      </c>
      <c r="G72" s="13">
        <v>21096093</v>
      </c>
      <c r="H72" s="12">
        <v>26000000</v>
      </c>
      <c r="I72" s="13">
        <v>25182000</v>
      </c>
      <c r="J72" s="12">
        <f>H72*1.1</f>
        <v>28600000.000000004</v>
      </c>
      <c r="K72" s="4">
        <v>29239824</v>
      </c>
      <c r="L72" s="12">
        <v>33000000</v>
      </c>
      <c r="M72" s="12">
        <v>31931508</v>
      </c>
      <c r="N72" s="12">
        <v>33000000</v>
      </c>
    </row>
    <row r="73" spans="1:17" x14ac:dyDescent="0.25">
      <c r="A73" s="10" t="s">
        <v>111</v>
      </c>
      <c r="B73" s="10" t="s">
        <v>112</v>
      </c>
      <c r="C73" s="11">
        <v>14242362</v>
      </c>
      <c r="D73" s="12">
        <v>15500000</v>
      </c>
      <c r="E73" s="13">
        <v>39923835</v>
      </c>
      <c r="F73" s="11">
        <v>35000000</v>
      </c>
      <c r="G73" s="13">
        <v>22850945</v>
      </c>
      <c r="H73" s="12">
        <v>26000000</v>
      </c>
      <c r="I73" s="13">
        <v>1190120</v>
      </c>
      <c r="J73" s="12">
        <v>1200000</v>
      </c>
      <c r="K73" s="4">
        <v>1388582</v>
      </c>
      <c r="L73" s="12">
        <v>1400000</v>
      </c>
      <c r="M73" s="12">
        <v>1760786</v>
      </c>
      <c r="N73" s="12">
        <v>1500000</v>
      </c>
    </row>
    <row r="74" spans="1:17" x14ac:dyDescent="0.25">
      <c r="A74" s="10" t="s">
        <v>113</v>
      </c>
      <c r="B74" s="10" t="s">
        <v>114</v>
      </c>
      <c r="C74" s="11">
        <v>398426</v>
      </c>
      <c r="D74" s="12">
        <v>500000</v>
      </c>
      <c r="E74" s="13">
        <v>1000828</v>
      </c>
      <c r="F74" s="12">
        <v>700000</v>
      </c>
      <c r="G74" s="13">
        <v>1512198</v>
      </c>
      <c r="H74" s="12">
        <v>1700000</v>
      </c>
      <c r="I74" s="13">
        <v>2206807</v>
      </c>
      <c r="J74" s="12">
        <v>1700000</v>
      </c>
      <c r="K74" s="4">
        <v>1369745</v>
      </c>
      <c r="L74" s="12">
        <v>1400000</v>
      </c>
      <c r="M74" s="12">
        <v>2136459</v>
      </c>
      <c r="N74" s="12">
        <v>2000000</v>
      </c>
    </row>
    <row r="75" spans="1:17" x14ac:dyDescent="0.25">
      <c r="A75" s="20">
        <v>9216</v>
      </c>
      <c r="B75" s="10" t="s">
        <v>115</v>
      </c>
      <c r="C75" s="11">
        <v>1974286</v>
      </c>
      <c r="D75" s="12">
        <v>2000000</v>
      </c>
      <c r="E75" s="13">
        <v>2720053</v>
      </c>
      <c r="F75" s="12">
        <v>2700000</v>
      </c>
      <c r="G75" s="14">
        <v>1500953</v>
      </c>
      <c r="H75" s="21">
        <v>2500000</v>
      </c>
      <c r="I75" s="13">
        <v>3001848</v>
      </c>
      <c r="J75" s="12">
        <v>2700000</v>
      </c>
      <c r="K75" s="4">
        <v>2045711</v>
      </c>
      <c r="L75" s="12">
        <v>2000000</v>
      </c>
      <c r="M75" s="12">
        <v>1563333</v>
      </c>
      <c r="N75" s="12">
        <v>2000000</v>
      </c>
    </row>
    <row r="76" spans="1:17" x14ac:dyDescent="0.25">
      <c r="A76" s="10" t="s">
        <v>116</v>
      </c>
      <c r="B76" s="10" t="s">
        <v>117</v>
      </c>
      <c r="C76" s="11">
        <v>35611275</v>
      </c>
      <c r="D76" s="12">
        <v>38000000</v>
      </c>
      <c r="E76" s="13">
        <v>24580457</v>
      </c>
      <c r="F76" s="11">
        <v>28000000</v>
      </c>
      <c r="G76" s="13">
        <v>47754317</v>
      </c>
      <c r="H76" s="12">
        <v>50000000</v>
      </c>
      <c r="I76" s="13">
        <v>55682615</v>
      </c>
      <c r="J76" s="12">
        <v>60000000</v>
      </c>
      <c r="K76" s="4">
        <v>64754736</v>
      </c>
      <c r="L76" s="12">
        <f>K76*1.05</f>
        <v>67992472.799999997</v>
      </c>
      <c r="M76" s="12">
        <v>67398945</v>
      </c>
      <c r="N76" s="12">
        <v>70000000</v>
      </c>
    </row>
    <row r="77" spans="1:17" x14ac:dyDescent="0.25">
      <c r="A77" s="10" t="s">
        <v>118</v>
      </c>
      <c r="B77" s="10" t="s">
        <v>119</v>
      </c>
      <c r="C77" s="11">
        <v>91561</v>
      </c>
      <c r="D77" s="12">
        <v>100000</v>
      </c>
      <c r="E77" s="13">
        <v>178789</v>
      </c>
      <c r="F77" s="12">
        <v>250000</v>
      </c>
      <c r="G77" s="13">
        <v>50712</v>
      </c>
      <c r="H77" s="12">
        <v>60000</v>
      </c>
      <c r="I77" s="13">
        <v>611830</v>
      </c>
      <c r="J77" s="12">
        <v>1000000</v>
      </c>
      <c r="K77" s="4">
        <v>367064</v>
      </c>
      <c r="L77" s="12">
        <v>400000</v>
      </c>
      <c r="M77" s="12">
        <v>267655</v>
      </c>
      <c r="N77" s="12">
        <v>300000</v>
      </c>
    </row>
    <row r="78" spans="1:17" x14ac:dyDescent="0.25">
      <c r="A78" s="10" t="s">
        <v>120</v>
      </c>
      <c r="B78" s="10" t="s">
        <v>121</v>
      </c>
      <c r="C78" s="11">
        <v>130866</v>
      </c>
      <c r="D78" s="12">
        <v>150000</v>
      </c>
      <c r="E78" s="13">
        <v>173306</v>
      </c>
      <c r="F78" s="12">
        <v>200000</v>
      </c>
      <c r="G78" s="13">
        <v>51181</v>
      </c>
      <c r="H78" s="12">
        <v>50000</v>
      </c>
      <c r="I78" s="13">
        <v>76378</v>
      </c>
      <c r="J78" s="12">
        <v>80000</v>
      </c>
      <c r="K78" s="4">
        <v>7874</v>
      </c>
      <c r="L78" s="12">
        <v>500000</v>
      </c>
      <c r="M78" s="12">
        <v>85276</v>
      </c>
      <c r="N78" s="12">
        <v>300000</v>
      </c>
    </row>
    <row r="79" spans="1:17" x14ac:dyDescent="0.25">
      <c r="A79" s="5" t="s">
        <v>153</v>
      </c>
      <c r="B79" s="5" t="s">
        <v>154</v>
      </c>
      <c r="C79" s="30"/>
      <c r="D79" s="24"/>
      <c r="E79" s="18"/>
      <c r="F79" s="24"/>
      <c r="G79" s="18"/>
      <c r="H79" s="24"/>
      <c r="I79" s="18"/>
      <c r="J79" s="5">
        <f>SUM(J70:J78)</f>
        <v>102280000</v>
      </c>
      <c r="K79" s="5">
        <f t="shared" ref="K79" si="23">SUM(K70:K78)</f>
        <v>106561787</v>
      </c>
      <c r="L79" s="5">
        <f>SUM(L70:L78)</f>
        <v>114492472.8</v>
      </c>
      <c r="M79" s="5">
        <f t="shared" ref="M79:N79" si="24">SUM(M70:M78)</f>
        <v>113005025</v>
      </c>
      <c r="N79" s="5">
        <f t="shared" si="24"/>
        <v>116600000</v>
      </c>
      <c r="Q79" s="21"/>
    </row>
    <row r="80" spans="1:17" x14ac:dyDescent="0.25">
      <c r="A80" s="10" t="s">
        <v>122</v>
      </c>
      <c r="B80" s="10" t="s">
        <v>123</v>
      </c>
      <c r="C80" s="11">
        <v>430000</v>
      </c>
      <c r="D80" s="12">
        <v>430000</v>
      </c>
      <c r="E80" s="13">
        <v>458992</v>
      </c>
      <c r="F80" s="12">
        <v>430000</v>
      </c>
      <c r="G80" s="13">
        <v>430000</v>
      </c>
      <c r="H80" s="12">
        <v>660000</v>
      </c>
      <c r="I80" s="13">
        <v>499291</v>
      </c>
      <c r="J80" s="12">
        <v>550000</v>
      </c>
      <c r="K80" s="4">
        <v>609448</v>
      </c>
      <c r="M80" s="12">
        <v>551968</v>
      </c>
      <c r="N80" s="12">
        <v>600000</v>
      </c>
    </row>
    <row r="81" spans="1:17" x14ac:dyDescent="0.25">
      <c r="A81" t="s">
        <v>124</v>
      </c>
      <c r="B81" t="s">
        <v>125</v>
      </c>
      <c r="C81" s="11"/>
      <c r="E81" s="13"/>
      <c r="G81" s="13"/>
      <c r="H81" s="12"/>
      <c r="I81" s="13"/>
      <c r="J81" s="12">
        <v>220000</v>
      </c>
      <c r="K81" s="4">
        <v>314174</v>
      </c>
      <c r="L81" s="12">
        <v>350000</v>
      </c>
      <c r="M81" s="12">
        <v>380748</v>
      </c>
      <c r="N81" s="12">
        <v>400000</v>
      </c>
    </row>
    <row r="82" spans="1:17" x14ac:dyDescent="0.25">
      <c r="A82" s="20">
        <v>9225</v>
      </c>
      <c r="B82" s="10" t="s">
        <v>141</v>
      </c>
      <c r="C82" s="11"/>
      <c r="E82" s="13"/>
      <c r="G82" s="13"/>
      <c r="H82" s="12"/>
      <c r="I82" s="12">
        <v>19370080</v>
      </c>
      <c r="J82" s="12">
        <v>20000000</v>
      </c>
      <c r="K82" s="4">
        <v>17322835</v>
      </c>
      <c r="L82" s="12">
        <f>K82*1.05</f>
        <v>18188976.75</v>
      </c>
      <c r="M82" s="12">
        <v>23228347</v>
      </c>
      <c r="N82" s="12">
        <v>24000000</v>
      </c>
      <c r="Q82" s="21"/>
    </row>
    <row r="83" spans="1:17" x14ac:dyDescent="0.25">
      <c r="A83" s="20">
        <v>923</v>
      </c>
      <c r="B83" s="10" t="s">
        <v>126</v>
      </c>
      <c r="C83" s="11">
        <v>35906</v>
      </c>
      <c r="D83" s="12">
        <v>35000</v>
      </c>
      <c r="E83" s="13">
        <v>25591</v>
      </c>
      <c r="F83" s="11"/>
      <c r="G83" s="13">
        <v>15749</v>
      </c>
      <c r="H83" s="12">
        <v>25000</v>
      </c>
      <c r="I83" s="12">
        <v>160630</v>
      </c>
      <c r="J83" s="12">
        <v>160000</v>
      </c>
      <c r="K83" s="4">
        <v>74016</v>
      </c>
      <c r="L83" s="12">
        <v>80000</v>
      </c>
      <c r="M83" s="15">
        <v>0</v>
      </c>
      <c r="N83" s="15">
        <v>0</v>
      </c>
    </row>
    <row r="84" spans="1:17" x14ac:dyDescent="0.25">
      <c r="A84" s="20">
        <v>924</v>
      </c>
      <c r="B84" s="10" t="s">
        <v>129</v>
      </c>
      <c r="D84" s="12">
        <v>250000</v>
      </c>
      <c r="E84" s="13">
        <v>230028</v>
      </c>
      <c r="F84" s="12">
        <v>230000</v>
      </c>
      <c r="G84" s="13">
        <v>230000</v>
      </c>
      <c r="H84" s="12">
        <v>230000</v>
      </c>
      <c r="I84" s="12">
        <v>230000</v>
      </c>
      <c r="J84" s="12">
        <v>250000</v>
      </c>
      <c r="K84" s="14">
        <v>264500</v>
      </c>
      <c r="L84" s="12">
        <v>300000</v>
      </c>
      <c r="M84" s="12">
        <v>132250</v>
      </c>
      <c r="N84" s="12">
        <v>300000</v>
      </c>
    </row>
    <row r="85" spans="1:17" x14ac:dyDescent="0.25">
      <c r="A85" s="10" t="s">
        <v>127</v>
      </c>
      <c r="B85" s="10" t="s">
        <v>128</v>
      </c>
      <c r="C85" s="11">
        <v>130500</v>
      </c>
      <c r="D85" s="12">
        <v>150000</v>
      </c>
      <c r="G85" s="13">
        <v>425641</v>
      </c>
      <c r="H85" s="12">
        <v>500000</v>
      </c>
      <c r="I85" s="12">
        <v>153254</v>
      </c>
      <c r="J85" s="12">
        <v>150000</v>
      </c>
      <c r="K85" s="14">
        <v>234109</v>
      </c>
      <c r="L85" s="12">
        <v>300000</v>
      </c>
      <c r="M85" s="15">
        <v>0</v>
      </c>
      <c r="N85" s="12">
        <v>300000</v>
      </c>
    </row>
    <row r="86" spans="1:17" x14ac:dyDescent="0.25">
      <c r="A86" t="s">
        <v>155</v>
      </c>
      <c r="B86" t="s">
        <v>156</v>
      </c>
      <c r="C86" s="11"/>
      <c r="G86" s="13"/>
      <c r="H86" s="12"/>
      <c r="I86" s="12"/>
      <c r="J86" s="12"/>
      <c r="K86" s="14"/>
    </row>
    <row r="87" spans="1:17" x14ac:dyDescent="0.25">
      <c r="A87" s="20">
        <v>97</v>
      </c>
      <c r="B87" s="10" t="s">
        <v>513</v>
      </c>
      <c r="C87" s="11"/>
      <c r="G87" s="13"/>
      <c r="H87" s="12"/>
      <c r="I87" s="12"/>
      <c r="J87" s="12"/>
      <c r="K87" s="14">
        <v>43</v>
      </c>
      <c r="L87" s="12">
        <v>500000</v>
      </c>
      <c r="M87" s="15">
        <v>0</v>
      </c>
      <c r="N87" s="15">
        <v>0</v>
      </c>
    </row>
    <row r="88" spans="1:17" x14ac:dyDescent="0.25">
      <c r="A88" s="16" t="s">
        <v>130</v>
      </c>
      <c r="B88" s="16" t="s">
        <v>131</v>
      </c>
      <c r="C88" s="17">
        <v>73000029</v>
      </c>
      <c r="D88" s="17">
        <f>SUM(D70:D87)</f>
        <v>78115000</v>
      </c>
      <c r="E88" s="28">
        <v>92695300</v>
      </c>
      <c r="F88" s="17">
        <f>SUM(F70:F87)</f>
        <v>93810000</v>
      </c>
      <c r="G88" s="25">
        <f>SUM(G70:G87)</f>
        <v>102587972</v>
      </c>
      <c r="H88" s="22">
        <f>SUM(H70:H87)</f>
        <v>114725000</v>
      </c>
      <c r="I88" s="22">
        <v>118158786</v>
      </c>
      <c r="J88" s="17">
        <f>SUM(J79:J87)</f>
        <v>123610000</v>
      </c>
      <c r="K88" s="17">
        <f t="shared" ref="K88:L88" si="25">SUM(K79:K87)</f>
        <v>125380912</v>
      </c>
      <c r="L88" s="17">
        <f t="shared" si="25"/>
        <v>134211449.55</v>
      </c>
      <c r="M88" s="22">
        <f>SUM(M79:M87)</f>
        <v>137298338</v>
      </c>
      <c r="N88" s="22">
        <f>SUM(N79:N87)</f>
        <v>142200000</v>
      </c>
    </row>
    <row r="89" spans="1:17" x14ac:dyDescent="0.25">
      <c r="K89" s="18"/>
    </row>
    <row r="91" spans="1:17" x14ac:dyDescent="0.25">
      <c r="B91" s="15" t="s">
        <v>512</v>
      </c>
      <c r="J91" s="12">
        <f>J88-J69</f>
        <v>27110000</v>
      </c>
      <c r="K91" s="12">
        <f t="shared" ref="K91:N91" si="26">K88-K69</f>
        <v>33706242</v>
      </c>
      <c r="L91" s="12">
        <f t="shared" si="26"/>
        <v>13791449.549999997</v>
      </c>
      <c r="M91" s="12">
        <f>M88-M69</f>
        <v>32389116</v>
      </c>
      <c r="N91" s="12" t="s">
        <v>518</v>
      </c>
    </row>
  </sheetData>
  <sheetProtection algorithmName="SHA-512" hashValue="jqI2HxbSx9MkrUxywLMMspSzHx0Kpv9tLGXg3MMI4gQLvc/BOeL5ROMgPpvmPJ362U2shFvZIxcYMvJs7J5Y9g==" saltValue="11A/T9KkjqJiHkopjS9gng==" spinCount="100000" sheet="1" objects="1" scenarios="1"/>
  <autoFilter ref="A1:D88" xr:uid="{00000000-0009-0000-0000-000000000000}"/>
  <mergeCells count="3">
    <mergeCell ref="E5:E7"/>
    <mergeCell ref="C5:C7"/>
    <mergeCell ref="D5:D7"/>
  </mergeCells>
  <pageMargins left="0" right="0" top="0" bottom="0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4378C-E460-4331-8370-2E9B1B607E00}">
  <dimension ref="A1:I232"/>
  <sheetViews>
    <sheetView workbookViewId="0">
      <pane xSplit="5" ySplit="1" topLeftCell="F212" activePane="bottomRight" state="frozen"/>
      <selection pane="topRight" activeCell="F1" sqref="F1"/>
      <selection pane="bottomLeft" activeCell="A2" sqref="A2"/>
      <selection pane="bottomRight" activeCell="I232" sqref="I232"/>
    </sheetView>
  </sheetViews>
  <sheetFormatPr defaultRowHeight="15" x14ac:dyDescent="0.25"/>
  <cols>
    <col min="1" max="1" width="6" customWidth="1"/>
    <col min="2" max="2" width="26" customWidth="1"/>
    <col min="3" max="5" width="9" customWidth="1"/>
    <col min="6" max="6" width="15.42578125" bestFit="1" customWidth="1"/>
    <col min="7" max="7" width="14.85546875" bestFit="1" customWidth="1"/>
    <col min="8" max="8" width="25" bestFit="1" customWidth="1"/>
    <col min="9" max="9" width="24.42578125" bestFit="1" customWidth="1"/>
    <col min="257" max="257" width="6" customWidth="1"/>
    <col min="258" max="258" width="26" customWidth="1"/>
    <col min="259" max="261" width="9" customWidth="1"/>
    <col min="262" max="262" width="15.42578125" bestFit="1" customWidth="1"/>
    <col min="263" max="263" width="14.85546875" bestFit="1" customWidth="1"/>
    <col min="264" max="264" width="25" bestFit="1" customWidth="1"/>
    <col min="265" max="265" width="11" customWidth="1"/>
    <col min="513" max="513" width="6" customWidth="1"/>
    <col min="514" max="514" width="26" customWidth="1"/>
    <col min="515" max="517" width="9" customWidth="1"/>
    <col min="518" max="518" width="15.42578125" bestFit="1" customWidth="1"/>
    <col min="519" max="519" width="14.85546875" bestFit="1" customWidth="1"/>
    <col min="520" max="520" width="25" bestFit="1" customWidth="1"/>
    <col min="521" max="521" width="11" customWidth="1"/>
    <col min="769" max="769" width="6" customWidth="1"/>
    <col min="770" max="770" width="26" customWidth="1"/>
    <col min="771" max="773" width="9" customWidth="1"/>
    <col min="774" max="774" width="15.42578125" bestFit="1" customWidth="1"/>
    <col min="775" max="775" width="14.85546875" bestFit="1" customWidth="1"/>
    <col min="776" max="776" width="25" bestFit="1" customWidth="1"/>
    <col min="777" max="777" width="11" customWidth="1"/>
    <col min="1025" max="1025" width="6" customWidth="1"/>
    <col min="1026" max="1026" width="26" customWidth="1"/>
    <col min="1027" max="1029" width="9" customWidth="1"/>
    <col min="1030" max="1030" width="15.42578125" bestFit="1" customWidth="1"/>
    <col min="1031" max="1031" width="14.85546875" bestFit="1" customWidth="1"/>
    <col min="1032" max="1032" width="25" bestFit="1" customWidth="1"/>
    <col min="1033" max="1033" width="11" customWidth="1"/>
    <col min="1281" max="1281" width="6" customWidth="1"/>
    <col min="1282" max="1282" width="26" customWidth="1"/>
    <col min="1283" max="1285" width="9" customWidth="1"/>
    <col min="1286" max="1286" width="15.42578125" bestFit="1" customWidth="1"/>
    <col min="1287" max="1287" width="14.85546875" bestFit="1" customWidth="1"/>
    <col min="1288" max="1288" width="25" bestFit="1" customWidth="1"/>
    <col min="1289" max="1289" width="11" customWidth="1"/>
    <col min="1537" max="1537" width="6" customWidth="1"/>
    <col min="1538" max="1538" width="26" customWidth="1"/>
    <col min="1539" max="1541" width="9" customWidth="1"/>
    <col min="1542" max="1542" width="15.42578125" bestFit="1" customWidth="1"/>
    <col min="1543" max="1543" width="14.85546875" bestFit="1" customWidth="1"/>
    <col min="1544" max="1544" width="25" bestFit="1" customWidth="1"/>
    <col min="1545" max="1545" width="11" customWidth="1"/>
    <col min="1793" max="1793" width="6" customWidth="1"/>
    <col min="1794" max="1794" width="26" customWidth="1"/>
    <col min="1795" max="1797" width="9" customWidth="1"/>
    <col min="1798" max="1798" width="15.42578125" bestFit="1" customWidth="1"/>
    <col min="1799" max="1799" width="14.85546875" bestFit="1" customWidth="1"/>
    <col min="1800" max="1800" width="25" bestFit="1" customWidth="1"/>
    <col min="1801" max="1801" width="11" customWidth="1"/>
    <col min="2049" max="2049" width="6" customWidth="1"/>
    <col min="2050" max="2050" width="26" customWidth="1"/>
    <col min="2051" max="2053" width="9" customWidth="1"/>
    <col min="2054" max="2054" width="15.42578125" bestFit="1" customWidth="1"/>
    <col min="2055" max="2055" width="14.85546875" bestFit="1" customWidth="1"/>
    <col min="2056" max="2056" width="25" bestFit="1" customWidth="1"/>
    <col min="2057" max="2057" width="11" customWidth="1"/>
    <col min="2305" max="2305" width="6" customWidth="1"/>
    <col min="2306" max="2306" width="26" customWidth="1"/>
    <col min="2307" max="2309" width="9" customWidth="1"/>
    <col min="2310" max="2310" width="15.42578125" bestFit="1" customWidth="1"/>
    <col min="2311" max="2311" width="14.85546875" bestFit="1" customWidth="1"/>
    <col min="2312" max="2312" width="25" bestFit="1" customWidth="1"/>
    <col min="2313" max="2313" width="11" customWidth="1"/>
    <col min="2561" max="2561" width="6" customWidth="1"/>
    <col min="2562" max="2562" width="26" customWidth="1"/>
    <col min="2563" max="2565" width="9" customWidth="1"/>
    <col min="2566" max="2566" width="15.42578125" bestFit="1" customWidth="1"/>
    <col min="2567" max="2567" width="14.85546875" bestFit="1" customWidth="1"/>
    <col min="2568" max="2568" width="25" bestFit="1" customWidth="1"/>
    <col min="2569" max="2569" width="11" customWidth="1"/>
    <col min="2817" max="2817" width="6" customWidth="1"/>
    <col min="2818" max="2818" width="26" customWidth="1"/>
    <col min="2819" max="2821" width="9" customWidth="1"/>
    <col min="2822" max="2822" width="15.42578125" bestFit="1" customWidth="1"/>
    <col min="2823" max="2823" width="14.85546875" bestFit="1" customWidth="1"/>
    <col min="2824" max="2824" width="25" bestFit="1" customWidth="1"/>
    <col min="2825" max="2825" width="11" customWidth="1"/>
    <col min="3073" max="3073" width="6" customWidth="1"/>
    <col min="3074" max="3074" width="26" customWidth="1"/>
    <col min="3075" max="3077" width="9" customWidth="1"/>
    <col min="3078" max="3078" width="15.42578125" bestFit="1" customWidth="1"/>
    <col min="3079" max="3079" width="14.85546875" bestFit="1" customWidth="1"/>
    <col min="3080" max="3080" width="25" bestFit="1" customWidth="1"/>
    <col min="3081" max="3081" width="11" customWidth="1"/>
    <col min="3329" max="3329" width="6" customWidth="1"/>
    <col min="3330" max="3330" width="26" customWidth="1"/>
    <col min="3331" max="3333" width="9" customWidth="1"/>
    <col min="3334" max="3334" width="15.42578125" bestFit="1" customWidth="1"/>
    <col min="3335" max="3335" width="14.85546875" bestFit="1" customWidth="1"/>
    <col min="3336" max="3336" width="25" bestFit="1" customWidth="1"/>
    <col min="3337" max="3337" width="11" customWidth="1"/>
    <col min="3585" max="3585" width="6" customWidth="1"/>
    <col min="3586" max="3586" width="26" customWidth="1"/>
    <col min="3587" max="3589" width="9" customWidth="1"/>
    <col min="3590" max="3590" width="15.42578125" bestFit="1" customWidth="1"/>
    <col min="3591" max="3591" width="14.85546875" bestFit="1" customWidth="1"/>
    <col min="3592" max="3592" width="25" bestFit="1" customWidth="1"/>
    <col min="3593" max="3593" width="11" customWidth="1"/>
    <col min="3841" max="3841" width="6" customWidth="1"/>
    <col min="3842" max="3842" width="26" customWidth="1"/>
    <col min="3843" max="3845" width="9" customWidth="1"/>
    <col min="3846" max="3846" width="15.42578125" bestFit="1" customWidth="1"/>
    <col min="3847" max="3847" width="14.85546875" bestFit="1" customWidth="1"/>
    <col min="3848" max="3848" width="25" bestFit="1" customWidth="1"/>
    <col min="3849" max="3849" width="11" customWidth="1"/>
    <col min="4097" max="4097" width="6" customWidth="1"/>
    <col min="4098" max="4098" width="26" customWidth="1"/>
    <col min="4099" max="4101" width="9" customWidth="1"/>
    <col min="4102" max="4102" width="15.42578125" bestFit="1" customWidth="1"/>
    <col min="4103" max="4103" width="14.85546875" bestFit="1" customWidth="1"/>
    <col min="4104" max="4104" width="25" bestFit="1" customWidth="1"/>
    <col min="4105" max="4105" width="11" customWidth="1"/>
    <col min="4353" max="4353" width="6" customWidth="1"/>
    <col min="4354" max="4354" width="26" customWidth="1"/>
    <col min="4355" max="4357" width="9" customWidth="1"/>
    <col min="4358" max="4358" width="15.42578125" bestFit="1" customWidth="1"/>
    <col min="4359" max="4359" width="14.85546875" bestFit="1" customWidth="1"/>
    <col min="4360" max="4360" width="25" bestFit="1" customWidth="1"/>
    <col min="4361" max="4361" width="11" customWidth="1"/>
    <col min="4609" max="4609" width="6" customWidth="1"/>
    <col min="4610" max="4610" width="26" customWidth="1"/>
    <col min="4611" max="4613" width="9" customWidth="1"/>
    <col min="4614" max="4614" width="15.42578125" bestFit="1" customWidth="1"/>
    <col min="4615" max="4615" width="14.85546875" bestFit="1" customWidth="1"/>
    <col min="4616" max="4616" width="25" bestFit="1" customWidth="1"/>
    <col min="4617" max="4617" width="11" customWidth="1"/>
    <col min="4865" max="4865" width="6" customWidth="1"/>
    <col min="4866" max="4866" width="26" customWidth="1"/>
    <col min="4867" max="4869" width="9" customWidth="1"/>
    <col min="4870" max="4870" width="15.42578125" bestFit="1" customWidth="1"/>
    <col min="4871" max="4871" width="14.85546875" bestFit="1" customWidth="1"/>
    <col min="4872" max="4872" width="25" bestFit="1" customWidth="1"/>
    <col min="4873" max="4873" width="11" customWidth="1"/>
    <col min="5121" max="5121" width="6" customWidth="1"/>
    <col min="5122" max="5122" width="26" customWidth="1"/>
    <col min="5123" max="5125" width="9" customWidth="1"/>
    <col min="5126" max="5126" width="15.42578125" bestFit="1" customWidth="1"/>
    <col min="5127" max="5127" width="14.85546875" bestFit="1" customWidth="1"/>
    <col min="5128" max="5128" width="25" bestFit="1" customWidth="1"/>
    <col min="5129" max="5129" width="11" customWidth="1"/>
    <col min="5377" max="5377" width="6" customWidth="1"/>
    <col min="5378" max="5378" width="26" customWidth="1"/>
    <col min="5379" max="5381" width="9" customWidth="1"/>
    <col min="5382" max="5382" width="15.42578125" bestFit="1" customWidth="1"/>
    <col min="5383" max="5383" width="14.85546875" bestFit="1" customWidth="1"/>
    <col min="5384" max="5384" width="25" bestFit="1" customWidth="1"/>
    <col min="5385" max="5385" width="11" customWidth="1"/>
    <col min="5633" max="5633" width="6" customWidth="1"/>
    <col min="5634" max="5634" width="26" customWidth="1"/>
    <col min="5635" max="5637" width="9" customWidth="1"/>
    <col min="5638" max="5638" width="15.42578125" bestFit="1" customWidth="1"/>
    <col min="5639" max="5639" width="14.85546875" bestFit="1" customWidth="1"/>
    <col min="5640" max="5640" width="25" bestFit="1" customWidth="1"/>
    <col min="5641" max="5641" width="11" customWidth="1"/>
    <col min="5889" max="5889" width="6" customWidth="1"/>
    <col min="5890" max="5890" width="26" customWidth="1"/>
    <col min="5891" max="5893" width="9" customWidth="1"/>
    <col min="5894" max="5894" width="15.42578125" bestFit="1" customWidth="1"/>
    <col min="5895" max="5895" width="14.85546875" bestFit="1" customWidth="1"/>
    <col min="5896" max="5896" width="25" bestFit="1" customWidth="1"/>
    <col min="5897" max="5897" width="11" customWidth="1"/>
    <col min="6145" max="6145" width="6" customWidth="1"/>
    <col min="6146" max="6146" width="26" customWidth="1"/>
    <col min="6147" max="6149" width="9" customWidth="1"/>
    <col min="6150" max="6150" width="15.42578125" bestFit="1" customWidth="1"/>
    <col min="6151" max="6151" width="14.85546875" bestFit="1" customWidth="1"/>
    <col min="6152" max="6152" width="25" bestFit="1" customWidth="1"/>
    <col min="6153" max="6153" width="11" customWidth="1"/>
    <col min="6401" max="6401" width="6" customWidth="1"/>
    <col min="6402" max="6402" width="26" customWidth="1"/>
    <col min="6403" max="6405" width="9" customWidth="1"/>
    <col min="6406" max="6406" width="15.42578125" bestFit="1" customWidth="1"/>
    <col min="6407" max="6407" width="14.85546875" bestFit="1" customWidth="1"/>
    <col min="6408" max="6408" width="25" bestFit="1" customWidth="1"/>
    <col min="6409" max="6409" width="11" customWidth="1"/>
    <col min="6657" max="6657" width="6" customWidth="1"/>
    <col min="6658" max="6658" width="26" customWidth="1"/>
    <col min="6659" max="6661" width="9" customWidth="1"/>
    <col min="6662" max="6662" width="15.42578125" bestFit="1" customWidth="1"/>
    <col min="6663" max="6663" width="14.85546875" bestFit="1" customWidth="1"/>
    <col min="6664" max="6664" width="25" bestFit="1" customWidth="1"/>
    <col min="6665" max="6665" width="11" customWidth="1"/>
    <col min="6913" max="6913" width="6" customWidth="1"/>
    <col min="6914" max="6914" width="26" customWidth="1"/>
    <col min="6915" max="6917" width="9" customWidth="1"/>
    <col min="6918" max="6918" width="15.42578125" bestFit="1" customWidth="1"/>
    <col min="6919" max="6919" width="14.85546875" bestFit="1" customWidth="1"/>
    <col min="6920" max="6920" width="25" bestFit="1" customWidth="1"/>
    <col min="6921" max="6921" width="11" customWidth="1"/>
    <col min="7169" max="7169" width="6" customWidth="1"/>
    <col min="7170" max="7170" width="26" customWidth="1"/>
    <col min="7171" max="7173" width="9" customWidth="1"/>
    <col min="7174" max="7174" width="15.42578125" bestFit="1" customWidth="1"/>
    <col min="7175" max="7175" width="14.85546875" bestFit="1" customWidth="1"/>
    <col min="7176" max="7176" width="25" bestFit="1" customWidth="1"/>
    <col min="7177" max="7177" width="11" customWidth="1"/>
    <col min="7425" max="7425" width="6" customWidth="1"/>
    <col min="7426" max="7426" width="26" customWidth="1"/>
    <col min="7427" max="7429" width="9" customWidth="1"/>
    <col min="7430" max="7430" width="15.42578125" bestFit="1" customWidth="1"/>
    <col min="7431" max="7431" width="14.85546875" bestFit="1" customWidth="1"/>
    <col min="7432" max="7432" width="25" bestFit="1" customWidth="1"/>
    <col min="7433" max="7433" width="11" customWidth="1"/>
    <col min="7681" max="7681" width="6" customWidth="1"/>
    <col min="7682" max="7682" width="26" customWidth="1"/>
    <col min="7683" max="7685" width="9" customWidth="1"/>
    <col min="7686" max="7686" width="15.42578125" bestFit="1" customWidth="1"/>
    <col min="7687" max="7687" width="14.85546875" bestFit="1" customWidth="1"/>
    <col min="7688" max="7688" width="25" bestFit="1" customWidth="1"/>
    <col min="7689" max="7689" width="11" customWidth="1"/>
    <col min="7937" max="7937" width="6" customWidth="1"/>
    <col min="7938" max="7938" width="26" customWidth="1"/>
    <col min="7939" max="7941" width="9" customWidth="1"/>
    <col min="7942" max="7942" width="15.42578125" bestFit="1" customWidth="1"/>
    <col min="7943" max="7943" width="14.85546875" bestFit="1" customWidth="1"/>
    <col min="7944" max="7944" width="25" bestFit="1" customWidth="1"/>
    <col min="7945" max="7945" width="11" customWidth="1"/>
    <col min="8193" max="8193" width="6" customWidth="1"/>
    <col min="8194" max="8194" width="26" customWidth="1"/>
    <col min="8195" max="8197" width="9" customWidth="1"/>
    <col min="8198" max="8198" width="15.42578125" bestFit="1" customWidth="1"/>
    <col min="8199" max="8199" width="14.85546875" bestFit="1" customWidth="1"/>
    <col min="8200" max="8200" width="25" bestFit="1" customWidth="1"/>
    <col min="8201" max="8201" width="11" customWidth="1"/>
    <col min="8449" max="8449" width="6" customWidth="1"/>
    <col min="8450" max="8450" width="26" customWidth="1"/>
    <col min="8451" max="8453" width="9" customWidth="1"/>
    <col min="8454" max="8454" width="15.42578125" bestFit="1" customWidth="1"/>
    <col min="8455" max="8455" width="14.85546875" bestFit="1" customWidth="1"/>
    <col min="8456" max="8456" width="25" bestFit="1" customWidth="1"/>
    <col min="8457" max="8457" width="11" customWidth="1"/>
    <col min="8705" max="8705" width="6" customWidth="1"/>
    <col min="8706" max="8706" width="26" customWidth="1"/>
    <col min="8707" max="8709" width="9" customWidth="1"/>
    <col min="8710" max="8710" width="15.42578125" bestFit="1" customWidth="1"/>
    <col min="8711" max="8711" width="14.85546875" bestFit="1" customWidth="1"/>
    <col min="8712" max="8712" width="25" bestFit="1" customWidth="1"/>
    <col min="8713" max="8713" width="11" customWidth="1"/>
    <col min="8961" max="8961" width="6" customWidth="1"/>
    <col min="8962" max="8962" width="26" customWidth="1"/>
    <col min="8963" max="8965" width="9" customWidth="1"/>
    <col min="8966" max="8966" width="15.42578125" bestFit="1" customWidth="1"/>
    <col min="8967" max="8967" width="14.85546875" bestFit="1" customWidth="1"/>
    <col min="8968" max="8968" width="25" bestFit="1" customWidth="1"/>
    <col min="8969" max="8969" width="11" customWidth="1"/>
    <col min="9217" max="9217" width="6" customWidth="1"/>
    <col min="9218" max="9218" width="26" customWidth="1"/>
    <col min="9219" max="9221" width="9" customWidth="1"/>
    <col min="9222" max="9222" width="15.42578125" bestFit="1" customWidth="1"/>
    <col min="9223" max="9223" width="14.85546875" bestFit="1" customWidth="1"/>
    <col min="9224" max="9224" width="25" bestFit="1" customWidth="1"/>
    <col min="9225" max="9225" width="11" customWidth="1"/>
    <col min="9473" max="9473" width="6" customWidth="1"/>
    <col min="9474" max="9474" width="26" customWidth="1"/>
    <col min="9475" max="9477" width="9" customWidth="1"/>
    <col min="9478" max="9478" width="15.42578125" bestFit="1" customWidth="1"/>
    <col min="9479" max="9479" width="14.85546875" bestFit="1" customWidth="1"/>
    <col min="9480" max="9480" width="25" bestFit="1" customWidth="1"/>
    <col min="9481" max="9481" width="11" customWidth="1"/>
    <col min="9729" max="9729" width="6" customWidth="1"/>
    <col min="9730" max="9730" width="26" customWidth="1"/>
    <col min="9731" max="9733" width="9" customWidth="1"/>
    <col min="9734" max="9734" width="15.42578125" bestFit="1" customWidth="1"/>
    <col min="9735" max="9735" width="14.85546875" bestFit="1" customWidth="1"/>
    <col min="9736" max="9736" width="25" bestFit="1" customWidth="1"/>
    <col min="9737" max="9737" width="11" customWidth="1"/>
    <col min="9985" max="9985" width="6" customWidth="1"/>
    <col min="9986" max="9986" width="26" customWidth="1"/>
    <col min="9987" max="9989" width="9" customWidth="1"/>
    <col min="9990" max="9990" width="15.42578125" bestFit="1" customWidth="1"/>
    <col min="9991" max="9991" width="14.85546875" bestFit="1" customWidth="1"/>
    <col min="9992" max="9992" width="25" bestFit="1" customWidth="1"/>
    <col min="9993" max="9993" width="11" customWidth="1"/>
    <col min="10241" max="10241" width="6" customWidth="1"/>
    <col min="10242" max="10242" width="26" customWidth="1"/>
    <col min="10243" max="10245" width="9" customWidth="1"/>
    <col min="10246" max="10246" width="15.42578125" bestFit="1" customWidth="1"/>
    <col min="10247" max="10247" width="14.85546875" bestFit="1" customWidth="1"/>
    <col min="10248" max="10248" width="25" bestFit="1" customWidth="1"/>
    <col min="10249" max="10249" width="11" customWidth="1"/>
    <col min="10497" max="10497" width="6" customWidth="1"/>
    <col min="10498" max="10498" width="26" customWidth="1"/>
    <col min="10499" max="10501" width="9" customWidth="1"/>
    <col min="10502" max="10502" width="15.42578125" bestFit="1" customWidth="1"/>
    <col min="10503" max="10503" width="14.85546875" bestFit="1" customWidth="1"/>
    <col min="10504" max="10504" width="25" bestFit="1" customWidth="1"/>
    <col min="10505" max="10505" width="11" customWidth="1"/>
    <col min="10753" max="10753" width="6" customWidth="1"/>
    <col min="10754" max="10754" width="26" customWidth="1"/>
    <col min="10755" max="10757" width="9" customWidth="1"/>
    <col min="10758" max="10758" width="15.42578125" bestFit="1" customWidth="1"/>
    <col min="10759" max="10759" width="14.85546875" bestFit="1" customWidth="1"/>
    <col min="10760" max="10760" width="25" bestFit="1" customWidth="1"/>
    <col min="10761" max="10761" width="11" customWidth="1"/>
    <col min="11009" max="11009" width="6" customWidth="1"/>
    <col min="11010" max="11010" width="26" customWidth="1"/>
    <col min="11011" max="11013" width="9" customWidth="1"/>
    <col min="11014" max="11014" width="15.42578125" bestFit="1" customWidth="1"/>
    <col min="11015" max="11015" width="14.85546875" bestFit="1" customWidth="1"/>
    <col min="11016" max="11016" width="25" bestFit="1" customWidth="1"/>
    <col min="11017" max="11017" width="11" customWidth="1"/>
    <col min="11265" max="11265" width="6" customWidth="1"/>
    <col min="11266" max="11266" width="26" customWidth="1"/>
    <col min="11267" max="11269" width="9" customWidth="1"/>
    <col min="11270" max="11270" width="15.42578125" bestFit="1" customWidth="1"/>
    <col min="11271" max="11271" width="14.85546875" bestFit="1" customWidth="1"/>
    <col min="11272" max="11272" width="25" bestFit="1" customWidth="1"/>
    <col min="11273" max="11273" width="11" customWidth="1"/>
    <col min="11521" max="11521" width="6" customWidth="1"/>
    <col min="11522" max="11522" width="26" customWidth="1"/>
    <col min="11523" max="11525" width="9" customWidth="1"/>
    <col min="11526" max="11526" width="15.42578125" bestFit="1" customWidth="1"/>
    <col min="11527" max="11527" width="14.85546875" bestFit="1" customWidth="1"/>
    <col min="11528" max="11528" width="25" bestFit="1" customWidth="1"/>
    <col min="11529" max="11529" width="11" customWidth="1"/>
    <col min="11777" max="11777" width="6" customWidth="1"/>
    <col min="11778" max="11778" width="26" customWidth="1"/>
    <col min="11779" max="11781" width="9" customWidth="1"/>
    <col min="11782" max="11782" width="15.42578125" bestFit="1" customWidth="1"/>
    <col min="11783" max="11783" width="14.85546875" bestFit="1" customWidth="1"/>
    <col min="11784" max="11784" width="25" bestFit="1" customWidth="1"/>
    <col min="11785" max="11785" width="11" customWidth="1"/>
    <col min="12033" max="12033" width="6" customWidth="1"/>
    <col min="12034" max="12034" width="26" customWidth="1"/>
    <col min="12035" max="12037" width="9" customWidth="1"/>
    <col min="12038" max="12038" width="15.42578125" bestFit="1" customWidth="1"/>
    <col min="12039" max="12039" width="14.85546875" bestFit="1" customWidth="1"/>
    <col min="12040" max="12040" width="25" bestFit="1" customWidth="1"/>
    <col min="12041" max="12041" width="11" customWidth="1"/>
    <col min="12289" max="12289" width="6" customWidth="1"/>
    <col min="12290" max="12290" width="26" customWidth="1"/>
    <col min="12291" max="12293" width="9" customWidth="1"/>
    <col min="12294" max="12294" width="15.42578125" bestFit="1" customWidth="1"/>
    <col min="12295" max="12295" width="14.85546875" bestFit="1" customWidth="1"/>
    <col min="12296" max="12296" width="25" bestFit="1" customWidth="1"/>
    <col min="12297" max="12297" width="11" customWidth="1"/>
    <col min="12545" max="12545" width="6" customWidth="1"/>
    <col min="12546" max="12546" width="26" customWidth="1"/>
    <col min="12547" max="12549" width="9" customWidth="1"/>
    <col min="12550" max="12550" width="15.42578125" bestFit="1" customWidth="1"/>
    <col min="12551" max="12551" width="14.85546875" bestFit="1" customWidth="1"/>
    <col min="12552" max="12552" width="25" bestFit="1" customWidth="1"/>
    <col min="12553" max="12553" width="11" customWidth="1"/>
    <col min="12801" max="12801" width="6" customWidth="1"/>
    <col min="12802" max="12802" width="26" customWidth="1"/>
    <col min="12803" max="12805" width="9" customWidth="1"/>
    <col min="12806" max="12806" width="15.42578125" bestFit="1" customWidth="1"/>
    <col min="12807" max="12807" width="14.85546875" bestFit="1" customWidth="1"/>
    <col min="12808" max="12808" width="25" bestFit="1" customWidth="1"/>
    <col min="12809" max="12809" width="11" customWidth="1"/>
    <col min="13057" max="13057" width="6" customWidth="1"/>
    <col min="13058" max="13058" width="26" customWidth="1"/>
    <col min="13059" max="13061" width="9" customWidth="1"/>
    <col min="13062" max="13062" width="15.42578125" bestFit="1" customWidth="1"/>
    <col min="13063" max="13063" width="14.85546875" bestFit="1" customWidth="1"/>
    <col min="13064" max="13064" width="25" bestFit="1" customWidth="1"/>
    <col min="13065" max="13065" width="11" customWidth="1"/>
    <col min="13313" max="13313" width="6" customWidth="1"/>
    <col min="13314" max="13314" width="26" customWidth="1"/>
    <col min="13315" max="13317" width="9" customWidth="1"/>
    <col min="13318" max="13318" width="15.42578125" bestFit="1" customWidth="1"/>
    <col min="13319" max="13319" width="14.85546875" bestFit="1" customWidth="1"/>
    <col min="13320" max="13320" width="25" bestFit="1" customWidth="1"/>
    <col min="13321" max="13321" width="11" customWidth="1"/>
    <col min="13569" max="13569" width="6" customWidth="1"/>
    <col min="13570" max="13570" width="26" customWidth="1"/>
    <col min="13571" max="13573" width="9" customWidth="1"/>
    <col min="13574" max="13574" width="15.42578125" bestFit="1" customWidth="1"/>
    <col min="13575" max="13575" width="14.85546875" bestFit="1" customWidth="1"/>
    <col min="13576" max="13576" width="25" bestFit="1" customWidth="1"/>
    <col min="13577" max="13577" width="11" customWidth="1"/>
    <col min="13825" max="13825" width="6" customWidth="1"/>
    <col min="13826" max="13826" width="26" customWidth="1"/>
    <col min="13827" max="13829" width="9" customWidth="1"/>
    <col min="13830" max="13830" width="15.42578125" bestFit="1" customWidth="1"/>
    <col min="13831" max="13831" width="14.85546875" bestFit="1" customWidth="1"/>
    <col min="13832" max="13832" width="25" bestFit="1" customWidth="1"/>
    <col min="13833" max="13833" width="11" customWidth="1"/>
    <col min="14081" max="14081" width="6" customWidth="1"/>
    <col min="14082" max="14082" width="26" customWidth="1"/>
    <col min="14083" max="14085" width="9" customWidth="1"/>
    <col min="14086" max="14086" width="15.42578125" bestFit="1" customWidth="1"/>
    <col min="14087" max="14087" width="14.85546875" bestFit="1" customWidth="1"/>
    <col min="14088" max="14088" width="25" bestFit="1" customWidth="1"/>
    <col min="14089" max="14089" width="11" customWidth="1"/>
    <col min="14337" max="14337" width="6" customWidth="1"/>
    <col min="14338" max="14338" width="26" customWidth="1"/>
    <col min="14339" max="14341" width="9" customWidth="1"/>
    <col min="14342" max="14342" width="15.42578125" bestFit="1" customWidth="1"/>
    <col min="14343" max="14343" width="14.85546875" bestFit="1" customWidth="1"/>
    <col min="14344" max="14344" width="25" bestFit="1" customWidth="1"/>
    <col min="14345" max="14345" width="11" customWidth="1"/>
    <col min="14593" max="14593" width="6" customWidth="1"/>
    <col min="14594" max="14594" width="26" customWidth="1"/>
    <col min="14595" max="14597" width="9" customWidth="1"/>
    <col min="14598" max="14598" width="15.42578125" bestFit="1" customWidth="1"/>
    <col min="14599" max="14599" width="14.85546875" bestFit="1" customWidth="1"/>
    <col min="14600" max="14600" width="25" bestFit="1" customWidth="1"/>
    <col min="14601" max="14601" width="11" customWidth="1"/>
    <col min="14849" max="14849" width="6" customWidth="1"/>
    <col min="14850" max="14850" width="26" customWidth="1"/>
    <col min="14851" max="14853" width="9" customWidth="1"/>
    <col min="14854" max="14854" width="15.42578125" bestFit="1" customWidth="1"/>
    <col min="14855" max="14855" width="14.85546875" bestFit="1" customWidth="1"/>
    <col min="14856" max="14856" width="25" bestFit="1" customWidth="1"/>
    <col min="14857" max="14857" width="11" customWidth="1"/>
    <col min="15105" max="15105" width="6" customWidth="1"/>
    <col min="15106" max="15106" width="26" customWidth="1"/>
    <col min="15107" max="15109" width="9" customWidth="1"/>
    <col min="15110" max="15110" width="15.42578125" bestFit="1" customWidth="1"/>
    <col min="15111" max="15111" width="14.85546875" bestFit="1" customWidth="1"/>
    <col min="15112" max="15112" width="25" bestFit="1" customWidth="1"/>
    <col min="15113" max="15113" width="11" customWidth="1"/>
    <col min="15361" max="15361" width="6" customWidth="1"/>
    <col min="15362" max="15362" width="26" customWidth="1"/>
    <col min="15363" max="15365" width="9" customWidth="1"/>
    <col min="15366" max="15366" width="15.42578125" bestFit="1" customWidth="1"/>
    <col min="15367" max="15367" width="14.85546875" bestFit="1" customWidth="1"/>
    <col min="15368" max="15368" width="25" bestFit="1" customWidth="1"/>
    <col min="15369" max="15369" width="11" customWidth="1"/>
    <col min="15617" max="15617" width="6" customWidth="1"/>
    <col min="15618" max="15618" width="26" customWidth="1"/>
    <col min="15619" max="15621" width="9" customWidth="1"/>
    <col min="15622" max="15622" width="15.42578125" bestFit="1" customWidth="1"/>
    <col min="15623" max="15623" width="14.85546875" bestFit="1" customWidth="1"/>
    <col min="15624" max="15624" width="25" bestFit="1" customWidth="1"/>
    <col min="15625" max="15625" width="11" customWidth="1"/>
    <col min="15873" max="15873" width="6" customWidth="1"/>
    <col min="15874" max="15874" width="26" customWidth="1"/>
    <col min="15875" max="15877" width="9" customWidth="1"/>
    <col min="15878" max="15878" width="15.42578125" bestFit="1" customWidth="1"/>
    <col min="15879" max="15879" width="14.85546875" bestFit="1" customWidth="1"/>
    <col min="15880" max="15880" width="25" bestFit="1" customWidth="1"/>
    <col min="15881" max="15881" width="11" customWidth="1"/>
    <col min="16129" max="16129" width="6" customWidth="1"/>
    <col min="16130" max="16130" width="26" customWidth="1"/>
    <col min="16131" max="16133" width="9" customWidth="1"/>
    <col min="16134" max="16134" width="15.42578125" bestFit="1" customWidth="1"/>
    <col min="16135" max="16135" width="14.85546875" bestFit="1" customWidth="1"/>
    <col min="16136" max="16136" width="25" bestFit="1" customWidth="1"/>
    <col min="16137" max="16137" width="11" customWidth="1"/>
  </cols>
  <sheetData>
    <row r="1" spans="1:9" x14ac:dyDescent="0.25">
      <c r="A1" s="16" t="s">
        <v>0</v>
      </c>
      <c r="B1" s="16" t="s">
        <v>1</v>
      </c>
      <c r="C1" s="16" t="s">
        <v>159</v>
      </c>
      <c r="D1" s="16" t="s">
        <v>160</v>
      </c>
      <c r="E1" s="16" t="s">
        <v>161</v>
      </c>
      <c r="F1" s="16" t="s">
        <v>162</v>
      </c>
      <c r="G1" s="16" t="s">
        <v>163</v>
      </c>
      <c r="H1" s="16" t="s">
        <v>164</v>
      </c>
      <c r="I1" s="16" t="s">
        <v>165</v>
      </c>
    </row>
    <row r="2" spans="1:9" x14ac:dyDescent="0.25">
      <c r="A2" t="s">
        <v>166</v>
      </c>
      <c r="B2" t="s">
        <v>167</v>
      </c>
      <c r="C2" t="s">
        <v>168</v>
      </c>
      <c r="D2" t="s">
        <v>169</v>
      </c>
      <c r="E2" t="s">
        <v>170</v>
      </c>
      <c r="F2">
        <v>4880</v>
      </c>
      <c r="G2">
        <v>0</v>
      </c>
      <c r="H2">
        <v>4880</v>
      </c>
      <c r="I2">
        <v>0</v>
      </c>
    </row>
    <row r="3" spans="1:9" x14ac:dyDescent="0.25">
      <c r="A3" t="s">
        <v>171</v>
      </c>
      <c r="B3" t="s">
        <v>167</v>
      </c>
      <c r="C3" t="s">
        <v>168</v>
      </c>
      <c r="D3" t="s">
        <v>169</v>
      </c>
      <c r="E3" t="s">
        <v>170</v>
      </c>
      <c r="F3">
        <v>4880</v>
      </c>
      <c r="G3">
        <v>0</v>
      </c>
      <c r="H3">
        <v>4880</v>
      </c>
      <c r="I3">
        <v>0</v>
      </c>
    </row>
    <row r="4" spans="1:9" x14ac:dyDescent="0.25">
      <c r="A4" t="s">
        <v>172</v>
      </c>
      <c r="B4" t="s">
        <v>173</v>
      </c>
      <c r="C4" t="s">
        <v>169</v>
      </c>
      <c r="D4" t="s">
        <v>169</v>
      </c>
      <c r="E4" t="s">
        <v>170</v>
      </c>
      <c r="F4">
        <v>4880</v>
      </c>
      <c r="G4">
        <v>0</v>
      </c>
      <c r="H4">
        <v>4880</v>
      </c>
      <c r="I4">
        <v>0</v>
      </c>
    </row>
    <row r="5" spans="1:9" x14ac:dyDescent="0.25">
      <c r="A5" t="s">
        <v>174</v>
      </c>
      <c r="B5" t="s">
        <v>175</v>
      </c>
      <c r="C5" t="s">
        <v>176</v>
      </c>
      <c r="D5" t="s">
        <v>169</v>
      </c>
      <c r="E5" t="s">
        <v>170</v>
      </c>
      <c r="F5">
        <v>18209368</v>
      </c>
      <c r="G5">
        <v>0</v>
      </c>
      <c r="H5">
        <v>18209368</v>
      </c>
      <c r="I5">
        <v>0</v>
      </c>
    </row>
    <row r="6" spans="1:9" x14ac:dyDescent="0.25">
      <c r="A6" t="s">
        <v>177</v>
      </c>
      <c r="B6" t="s">
        <v>178</v>
      </c>
      <c r="C6" t="s">
        <v>176</v>
      </c>
      <c r="D6" t="s">
        <v>169</v>
      </c>
      <c r="E6" t="s">
        <v>170</v>
      </c>
      <c r="F6">
        <v>5781078</v>
      </c>
      <c r="G6">
        <v>0</v>
      </c>
      <c r="H6">
        <v>5781078</v>
      </c>
      <c r="I6">
        <v>0</v>
      </c>
    </row>
    <row r="7" spans="1:9" x14ac:dyDescent="0.25">
      <c r="A7" t="s">
        <v>179</v>
      </c>
      <c r="B7" t="s">
        <v>180</v>
      </c>
      <c r="C7" t="s">
        <v>176</v>
      </c>
      <c r="D7" t="s">
        <v>169</v>
      </c>
      <c r="E7" t="s">
        <v>170</v>
      </c>
      <c r="F7">
        <v>170000</v>
      </c>
      <c r="G7">
        <v>0</v>
      </c>
      <c r="H7">
        <v>170000</v>
      </c>
      <c r="I7">
        <v>0</v>
      </c>
    </row>
    <row r="8" spans="1:9" x14ac:dyDescent="0.25">
      <c r="A8" t="s">
        <v>181</v>
      </c>
      <c r="B8" t="s">
        <v>182</v>
      </c>
      <c r="C8" t="s">
        <v>176</v>
      </c>
      <c r="D8" t="s">
        <v>169</v>
      </c>
      <c r="E8" t="s">
        <v>170</v>
      </c>
      <c r="F8">
        <v>24160446</v>
      </c>
      <c r="G8">
        <v>0</v>
      </c>
      <c r="H8">
        <v>24160446</v>
      </c>
      <c r="I8">
        <v>0</v>
      </c>
    </row>
    <row r="9" spans="1:9" x14ac:dyDescent="0.25">
      <c r="A9" t="s">
        <v>183</v>
      </c>
      <c r="B9" t="s">
        <v>184</v>
      </c>
      <c r="C9" t="s">
        <v>176</v>
      </c>
      <c r="D9" t="s">
        <v>169</v>
      </c>
      <c r="E9" t="s">
        <v>170</v>
      </c>
      <c r="F9">
        <v>67922249</v>
      </c>
      <c r="G9">
        <v>0</v>
      </c>
      <c r="H9">
        <v>67922249</v>
      </c>
      <c r="I9">
        <v>0</v>
      </c>
    </row>
    <row r="10" spans="1:9" x14ac:dyDescent="0.25">
      <c r="A10" t="s">
        <v>185</v>
      </c>
      <c r="B10" t="s">
        <v>186</v>
      </c>
      <c r="C10" t="s">
        <v>176</v>
      </c>
      <c r="D10" t="s">
        <v>169</v>
      </c>
      <c r="E10" t="s">
        <v>170</v>
      </c>
      <c r="F10">
        <v>67922249</v>
      </c>
      <c r="G10">
        <v>0</v>
      </c>
      <c r="H10">
        <v>67922249</v>
      </c>
      <c r="I10">
        <v>0</v>
      </c>
    </row>
    <row r="11" spans="1:9" x14ac:dyDescent="0.25">
      <c r="A11" t="s">
        <v>187</v>
      </c>
      <c r="B11" t="s">
        <v>188</v>
      </c>
      <c r="C11" t="s">
        <v>176</v>
      </c>
      <c r="D11" t="s">
        <v>169</v>
      </c>
      <c r="E11" t="s">
        <v>170</v>
      </c>
      <c r="F11">
        <v>218369560</v>
      </c>
      <c r="G11">
        <v>0</v>
      </c>
      <c r="H11">
        <v>218369560</v>
      </c>
      <c r="I11">
        <v>0</v>
      </c>
    </row>
    <row r="12" spans="1:9" x14ac:dyDescent="0.25">
      <c r="A12" t="s">
        <v>189</v>
      </c>
      <c r="B12" t="s">
        <v>190</v>
      </c>
      <c r="C12" t="s">
        <v>176</v>
      </c>
      <c r="D12" t="s">
        <v>169</v>
      </c>
      <c r="E12" t="s">
        <v>170</v>
      </c>
      <c r="F12">
        <v>198000</v>
      </c>
      <c r="G12">
        <v>0</v>
      </c>
      <c r="H12">
        <v>198000</v>
      </c>
      <c r="I12">
        <v>0</v>
      </c>
    </row>
    <row r="13" spans="1:9" x14ac:dyDescent="0.25">
      <c r="A13" t="s">
        <v>191</v>
      </c>
      <c r="B13" t="s">
        <v>192</v>
      </c>
      <c r="C13" t="s">
        <v>176</v>
      </c>
      <c r="D13" t="s">
        <v>169</v>
      </c>
      <c r="E13" t="s">
        <v>170</v>
      </c>
      <c r="F13">
        <v>23489169</v>
      </c>
      <c r="G13">
        <v>0</v>
      </c>
      <c r="H13">
        <v>23489169</v>
      </c>
      <c r="I13">
        <v>0</v>
      </c>
    </row>
    <row r="14" spans="1:9" x14ac:dyDescent="0.25">
      <c r="A14" t="s">
        <v>193</v>
      </c>
      <c r="B14" t="s">
        <v>194</v>
      </c>
      <c r="C14" t="s">
        <v>176</v>
      </c>
      <c r="D14" t="s">
        <v>169</v>
      </c>
      <c r="E14" t="s">
        <v>170</v>
      </c>
      <c r="F14">
        <v>6666770</v>
      </c>
      <c r="G14">
        <v>0</v>
      </c>
      <c r="H14">
        <v>6666770</v>
      </c>
      <c r="I14">
        <v>0</v>
      </c>
    </row>
    <row r="15" spans="1:9" x14ac:dyDescent="0.25">
      <c r="A15" t="s">
        <v>195</v>
      </c>
      <c r="B15" t="s">
        <v>196</v>
      </c>
      <c r="C15" t="s">
        <v>176</v>
      </c>
      <c r="D15" t="s">
        <v>169</v>
      </c>
      <c r="E15" t="s">
        <v>170</v>
      </c>
      <c r="F15">
        <v>248723499</v>
      </c>
      <c r="G15">
        <v>0</v>
      </c>
      <c r="H15">
        <v>248723499</v>
      </c>
      <c r="I15">
        <v>0</v>
      </c>
    </row>
    <row r="16" spans="1:9" x14ac:dyDescent="0.25">
      <c r="A16" t="s">
        <v>197</v>
      </c>
      <c r="B16" t="s">
        <v>198</v>
      </c>
      <c r="C16" t="s">
        <v>176</v>
      </c>
      <c r="D16" t="s">
        <v>169</v>
      </c>
      <c r="E16" t="s">
        <v>170</v>
      </c>
      <c r="F16">
        <v>1829048</v>
      </c>
      <c r="G16">
        <v>0</v>
      </c>
      <c r="H16">
        <v>1829048</v>
      </c>
      <c r="I16">
        <v>0</v>
      </c>
    </row>
    <row r="17" spans="1:9" x14ac:dyDescent="0.25">
      <c r="A17" t="s">
        <v>199</v>
      </c>
      <c r="B17" t="s">
        <v>200</v>
      </c>
      <c r="C17" t="s">
        <v>176</v>
      </c>
      <c r="D17" t="s">
        <v>169</v>
      </c>
      <c r="E17" t="s">
        <v>170</v>
      </c>
      <c r="F17">
        <v>0</v>
      </c>
      <c r="G17">
        <v>5781077</v>
      </c>
      <c r="H17">
        <v>0</v>
      </c>
      <c r="I17">
        <v>5781077</v>
      </c>
    </row>
    <row r="18" spans="1:9" x14ac:dyDescent="0.25">
      <c r="A18" t="s">
        <v>201</v>
      </c>
      <c r="B18" t="s">
        <v>202</v>
      </c>
      <c r="C18" t="s">
        <v>176</v>
      </c>
      <c r="D18" t="s">
        <v>169</v>
      </c>
      <c r="E18" t="s">
        <v>170</v>
      </c>
      <c r="F18">
        <v>0</v>
      </c>
      <c r="G18">
        <v>13500991</v>
      </c>
      <c r="H18">
        <v>0</v>
      </c>
      <c r="I18">
        <v>13500991</v>
      </c>
    </row>
    <row r="19" spans="1:9" x14ac:dyDescent="0.25">
      <c r="A19" t="s">
        <v>203</v>
      </c>
      <c r="B19" t="s">
        <v>204</v>
      </c>
      <c r="C19" t="s">
        <v>176</v>
      </c>
      <c r="D19" t="s">
        <v>169</v>
      </c>
      <c r="E19" t="s">
        <v>170</v>
      </c>
      <c r="F19">
        <v>0</v>
      </c>
      <c r="G19">
        <v>100132072</v>
      </c>
      <c r="H19">
        <v>0</v>
      </c>
      <c r="I19">
        <v>100132072</v>
      </c>
    </row>
    <row r="20" spans="1:9" x14ac:dyDescent="0.25">
      <c r="A20" t="s">
        <v>205</v>
      </c>
      <c r="B20" t="s">
        <v>206</v>
      </c>
      <c r="C20" t="s">
        <v>176</v>
      </c>
      <c r="D20" t="s">
        <v>169</v>
      </c>
      <c r="E20" t="s">
        <v>170</v>
      </c>
      <c r="F20">
        <v>0</v>
      </c>
      <c r="G20">
        <v>3539715</v>
      </c>
      <c r="H20">
        <v>0</v>
      </c>
      <c r="I20">
        <v>3539715</v>
      </c>
    </row>
    <row r="21" spans="1:9" x14ac:dyDescent="0.25">
      <c r="A21" t="s">
        <v>207</v>
      </c>
      <c r="B21" t="s">
        <v>208</v>
      </c>
      <c r="C21" t="s">
        <v>176</v>
      </c>
      <c r="D21" t="s">
        <v>169</v>
      </c>
      <c r="E21" t="s">
        <v>170</v>
      </c>
      <c r="F21">
        <v>0</v>
      </c>
      <c r="G21">
        <v>152597</v>
      </c>
      <c r="H21">
        <v>0</v>
      </c>
      <c r="I21">
        <v>152597</v>
      </c>
    </row>
    <row r="22" spans="1:9" x14ac:dyDescent="0.25">
      <c r="A22" t="s">
        <v>209</v>
      </c>
      <c r="B22" t="s">
        <v>210</v>
      </c>
      <c r="C22" t="s">
        <v>176</v>
      </c>
      <c r="D22" t="s">
        <v>169</v>
      </c>
      <c r="E22" t="s">
        <v>170</v>
      </c>
      <c r="F22">
        <v>0</v>
      </c>
      <c r="G22">
        <v>47168</v>
      </c>
      <c r="H22">
        <v>0</v>
      </c>
      <c r="I22">
        <v>47168</v>
      </c>
    </row>
    <row r="23" spans="1:9" x14ac:dyDescent="0.25">
      <c r="A23" t="s">
        <v>211</v>
      </c>
      <c r="B23" t="s">
        <v>212</v>
      </c>
      <c r="C23" t="s">
        <v>176</v>
      </c>
      <c r="D23" t="s">
        <v>169</v>
      </c>
      <c r="E23" t="s">
        <v>170</v>
      </c>
      <c r="F23">
        <v>0</v>
      </c>
      <c r="G23">
        <v>123153620</v>
      </c>
      <c r="H23">
        <v>0</v>
      </c>
      <c r="I23">
        <v>123153620</v>
      </c>
    </row>
    <row r="24" spans="1:9" x14ac:dyDescent="0.25">
      <c r="A24" t="s">
        <v>213</v>
      </c>
      <c r="B24" t="s">
        <v>214</v>
      </c>
      <c r="C24" t="s">
        <v>176</v>
      </c>
      <c r="D24" t="s">
        <v>169</v>
      </c>
      <c r="E24" t="s">
        <v>170</v>
      </c>
      <c r="F24">
        <v>342635242</v>
      </c>
      <c r="G24">
        <v>123153620</v>
      </c>
      <c r="H24">
        <v>219481622</v>
      </c>
      <c r="I24">
        <v>0</v>
      </c>
    </row>
    <row r="25" spans="1:9" x14ac:dyDescent="0.25">
      <c r="A25" t="s">
        <v>215</v>
      </c>
      <c r="B25" t="s">
        <v>216</v>
      </c>
      <c r="C25" t="s">
        <v>217</v>
      </c>
      <c r="D25" t="s">
        <v>169</v>
      </c>
      <c r="E25" t="s">
        <v>170</v>
      </c>
      <c r="F25">
        <v>17273926</v>
      </c>
      <c r="G25">
        <v>0</v>
      </c>
      <c r="H25">
        <v>17273926</v>
      </c>
      <c r="I25">
        <v>0</v>
      </c>
    </row>
    <row r="26" spans="1:9" x14ac:dyDescent="0.25">
      <c r="A26" t="s">
        <v>218</v>
      </c>
      <c r="B26" t="s">
        <v>219</v>
      </c>
      <c r="C26" t="s">
        <v>217</v>
      </c>
      <c r="D26" t="s">
        <v>169</v>
      </c>
      <c r="E26" t="s">
        <v>170</v>
      </c>
      <c r="F26">
        <v>21104746</v>
      </c>
      <c r="G26">
        <v>0</v>
      </c>
      <c r="H26">
        <v>21104746</v>
      </c>
      <c r="I26">
        <v>0</v>
      </c>
    </row>
    <row r="27" spans="1:9" x14ac:dyDescent="0.25">
      <c r="A27" t="s">
        <v>220</v>
      </c>
      <c r="B27" t="s">
        <v>221</v>
      </c>
      <c r="C27" t="s">
        <v>217</v>
      </c>
      <c r="D27" t="s">
        <v>169</v>
      </c>
      <c r="E27" t="s">
        <v>170</v>
      </c>
      <c r="F27">
        <v>11774254</v>
      </c>
      <c r="G27">
        <v>0</v>
      </c>
      <c r="H27">
        <v>11774254</v>
      </c>
      <c r="I27">
        <v>0</v>
      </c>
    </row>
    <row r="28" spans="1:9" x14ac:dyDescent="0.25">
      <c r="A28" t="s">
        <v>222</v>
      </c>
      <c r="B28" t="s">
        <v>223</v>
      </c>
      <c r="C28" t="s">
        <v>217</v>
      </c>
      <c r="D28" t="s">
        <v>169</v>
      </c>
      <c r="E28" t="s">
        <v>170</v>
      </c>
      <c r="F28">
        <v>50152926</v>
      </c>
      <c r="G28">
        <v>0</v>
      </c>
      <c r="H28">
        <v>50152926</v>
      </c>
      <c r="I28">
        <v>0</v>
      </c>
    </row>
    <row r="29" spans="1:9" x14ac:dyDescent="0.25">
      <c r="A29" t="s">
        <v>224</v>
      </c>
      <c r="B29" t="s">
        <v>225</v>
      </c>
      <c r="C29" t="s">
        <v>217</v>
      </c>
      <c r="D29" t="s">
        <v>169</v>
      </c>
      <c r="E29" t="s">
        <v>170</v>
      </c>
      <c r="F29">
        <v>450000</v>
      </c>
      <c r="G29">
        <v>0</v>
      </c>
      <c r="H29">
        <v>450000</v>
      </c>
      <c r="I29">
        <v>0</v>
      </c>
    </row>
    <row r="30" spans="1:9" x14ac:dyDescent="0.25">
      <c r="A30" t="s">
        <v>226</v>
      </c>
      <c r="B30" t="s">
        <v>227</v>
      </c>
      <c r="C30" t="s">
        <v>217</v>
      </c>
      <c r="D30" t="s">
        <v>169</v>
      </c>
      <c r="E30" t="s">
        <v>170</v>
      </c>
      <c r="F30">
        <v>450000</v>
      </c>
      <c r="G30">
        <v>0</v>
      </c>
      <c r="H30">
        <v>450000</v>
      </c>
      <c r="I30">
        <v>0</v>
      </c>
    </row>
    <row r="31" spans="1:9" x14ac:dyDescent="0.25">
      <c r="A31" t="s">
        <v>228</v>
      </c>
      <c r="B31" t="s">
        <v>229</v>
      </c>
      <c r="C31" t="s">
        <v>217</v>
      </c>
      <c r="D31" t="s">
        <v>169</v>
      </c>
      <c r="E31" t="s">
        <v>170</v>
      </c>
      <c r="F31">
        <v>0</v>
      </c>
      <c r="G31">
        <v>23121917</v>
      </c>
      <c r="H31">
        <v>0</v>
      </c>
      <c r="I31">
        <v>23121917</v>
      </c>
    </row>
    <row r="32" spans="1:9" x14ac:dyDescent="0.25">
      <c r="A32" t="s">
        <v>230</v>
      </c>
      <c r="B32" t="s">
        <v>229</v>
      </c>
      <c r="C32" t="s">
        <v>217</v>
      </c>
      <c r="D32" t="s">
        <v>169</v>
      </c>
      <c r="E32" t="s">
        <v>170</v>
      </c>
      <c r="F32">
        <v>0</v>
      </c>
      <c r="G32">
        <v>23121917</v>
      </c>
      <c r="H32">
        <v>0</v>
      </c>
      <c r="I32">
        <v>23121917</v>
      </c>
    </row>
    <row r="33" spans="1:9" x14ac:dyDescent="0.25">
      <c r="A33" t="s">
        <v>231</v>
      </c>
      <c r="B33" t="s">
        <v>232</v>
      </c>
      <c r="C33" t="s">
        <v>217</v>
      </c>
      <c r="D33" t="s">
        <v>169</v>
      </c>
      <c r="E33" t="s">
        <v>170</v>
      </c>
      <c r="F33">
        <v>0</v>
      </c>
      <c r="G33">
        <v>450000</v>
      </c>
      <c r="H33">
        <v>0</v>
      </c>
      <c r="I33">
        <v>450000</v>
      </c>
    </row>
    <row r="34" spans="1:9" x14ac:dyDescent="0.25">
      <c r="A34" t="s">
        <v>233</v>
      </c>
      <c r="B34" t="s">
        <v>234</v>
      </c>
      <c r="C34" t="s">
        <v>217</v>
      </c>
      <c r="D34" t="s">
        <v>169</v>
      </c>
      <c r="E34" t="s">
        <v>170</v>
      </c>
      <c r="F34">
        <v>0</v>
      </c>
      <c r="G34">
        <v>23571917</v>
      </c>
      <c r="H34">
        <v>0</v>
      </c>
      <c r="I34">
        <v>23571917</v>
      </c>
    </row>
    <row r="35" spans="1:9" x14ac:dyDescent="0.25">
      <c r="A35" t="s">
        <v>235</v>
      </c>
      <c r="B35" t="s">
        <v>236</v>
      </c>
      <c r="C35" t="s">
        <v>217</v>
      </c>
      <c r="D35" t="s">
        <v>169</v>
      </c>
      <c r="E35" t="s">
        <v>170</v>
      </c>
      <c r="F35">
        <v>50602926</v>
      </c>
      <c r="G35">
        <v>23571917</v>
      </c>
      <c r="H35">
        <v>27031009</v>
      </c>
      <c r="I35">
        <v>0</v>
      </c>
    </row>
    <row r="36" spans="1:9" x14ac:dyDescent="0.25">
      <c r="A36" t="s">
        <v>237</v>
      </c>
      <c r="B36" t="s">
        <v>238</v>
      </c>
      <c r="C36" t="s">
        <v>239</v>
      </c>
      <c r="D36" t="s">
        <v>169</v>
      </c>
      <c r="E36" t="s">
        <v>170</v>
      </c>
      <c r="F36">
        <v>19144522</v>
      </c>
      <c r="G36">
        <v>0</v>
      </c>
      <c r="H36">
        <v>19144522</v>
      </c>
      <c r="I36">
        <v>0</v>
      </c>
    </row>
    <row r="37" spans="1:9" x14ac:dyDescent="0.25">
      <c r="A37" t="s">
        <v>240</v>
      </c>
      <c r="B37" t="s">
        <v>241</v>
      </c>
      <c r="C37" t="s">
        <v>239</v>
      </c>
      <c r="D37" t="s">
        <v>169</v>
      </c>
      <c r="E37" t="s">
        <v>170</v>
      </c>
      <c r="F37">
        <v>2965622</v>
      </c>
      <c r="G37">
        <v>0</v>
      </c>
      <c r="H37">
        <v>2965622</v>
      </c>
      <c r="I37">
        <v>0</v>
      </c>
    </row>
    <row r="38" spans="1:9" x14ac:dyDescent="0.25">
      <c r="A38" t="s">
        <v>242</v>
      </c>
      <c r="B38" t="s">
        <v>243</v>
      </c>
      <c r="C38" t="s">
        <v>239</v>
      </c>
      <c r="D38" t="s">
        <v>169</v>
      </c>
      <c r="E38" t="s">
        <v>170</v>
      </c>
      <c r="F38">
        <v>22110144</v>
      </c>
      <c r="G38">
        <v>0</v>
      </c>
      <c r="H38">
        <v>22110144</v>
      </c>
      <c r="I38">
        <v>0</v>
      </c>
    </row>
    <row r="39" spans="1:9" x14ac:dyDescent="0.25">
      <c r="A39" t="s">
        <v>244</v>
      </c>
      <c r="B39" t="s">
        <v>245</v>
      </c>
      <c r="C39" t="s">
        <v>239</v>
      </c>
      <c r="D39" t="s">
        <v>169</v>
      </c>
      <c r="E39" t="s">
        <v>170</v>
      </c>
      <c r="F39">
        <v>5520465</v>
      </c>
      <c r="G39">
        <v>0</v>
      </c>
      <c r="H39">
        <v>5520465</v>
      </c>
      <c r="I39">
        <v>0</v>
      </c>
    </row>
    <row r="40" spans="1:9" x14ac:dyDescent="0.25">
      <c r="A40" t="s">
        <v>246</v>
      </c>
      <c r="B40" t="s">
        <v>245</v>
      </c>
      <c r="C40" t="s">
        <v>239</v>
      </c>
      <c r="D40" t="s">
        <v>169</v>
      </c>
      <c r="E40" t="s">
        <v>170</v>
      </c>
      <c r="F40">
        <v>5520465</v>
      </c>
      <c r="G40">
        <v>0</v>
      </c>
      <c r="H40">
        <v>5520465</v>
      </c>
      <c r="I40">
        <v>0</v>
      </c>
    </row>
    <row r="41" spans="1:9" x14ac:dyDescent="0.25">
      <c r="A41" t="s">
        <v>247</v>
      </c>
      <c r="B41" t="s">
        <v>248</v>
      </c>
      <c r="C41" t="s">
        <v>239</v>
      </c>
      <c r="D41" t="s">
        <v>169</v>
      </c>
      <c r="E41" t="s">
        <v>170</v>
      </c>
      <c r="F41">
        <v>4987817</v>
      </c>
      <c r="G41">
        <v>0</v>
      </c>
      <c r="H41">
        <v>4987817</v>
      </c>
      <c r="I41">
        <v>0</v>
      </c>
    </row>
    <row r="42" spans="1:9" x14ac:dyDescent="0.25">
      <c r="A42" t="s">
        <v>249</v>
      </c>
      <c r="B42" t="s">
        <v>250</v>
      </c>
      <c r="C42" t="s">
        <v>239</v>
      </c>
      <c r="D42" t="s">
        <v>169</v>
      </c>
      <c r="E42" t="s">
        <v>170</v>
      </c>
      <c r="F42">
        <v>657546</v>
      </c>
      <c r="G42">
        <v>0</v>
      </c>
      <c r="H42">
        <v>657546</v>
      </c>
      <c r="I42">
        <v>0</v>
      </c>
    </row>
    <row r="43" spans="1:9" x14ac:dyDescent="0.25">
      <c r="A43" t="s">
        <v>251</v>
      </c>
      <c r="B43" t="s">
        <v>248</v>
      </c>
      <c r="C43" t="s">
        <v>239</v>
      </c>
      <c r="D43" t="s">
        <v>169</v>
      </c>
      <c r="E43" t="s">
        <v>170</v>
      </c>
      <c r="F43">
        <v>5645363</v>
      </c>
      <c r="G43">
        <v>0</v>
      </c>
      <c r="H43">
        <v>5645363</v>
      </c>
      <c r="I43">
        <v>0</v>
      </c>
    </row>
    <row r="44" spans="1:9" x14ac:dyDescent="0.25">
      <c r="A44" t="s">
        <v>252</v>
      </c>
      <c r="B44" t="s">
        <v>253</v>
      </c>
      <c r="C44" t="s">
        <v>239</v>
      </c>
      <c r="D44" t="s">
        <v>169</v>
      </c>
      <c r="E44" t="s">
        <v>170</v>
      </c>
      <c r="F44">
        <v>58900</v>
      </c>
      <c r="G44">
        <v>0</v>
      </c>
      <c r="H44">
        <v>58900</v>
      </c>
      <c r="I44">
        <v>0</v>
      </c>
    </row>
    <row r="45" spans="1:9" x14ac:dyDescent="0.25">
      <c r="A45" t="s">
        <v>254</v>
      </c>
      <c r="B45" t="s">
        <v>255</v>
      </c>
      <c r="C45" t="s">
        <v>256</v>
      </c>
      <c r="D45" t="s">
        <v>169</v>
      </c>
      <c r="E45" t="s">
        <v>170</v>
      </c>
      <c r="F45">
        <v>1648478606</v>
      </c>
      <c r="G45">
        <v>0</v>
      </c>
      <c r="H45">
        <v>1648478606</v>
      </c>
      <c r="I45">
        <v>0</v>
      </c>
    </row>
    <row r="46" spans="1:9" x14ac:dyDescent="0.25">
      <c r="A46" t="s">
        <v>257</v>
      </c>
      <c r="B46" t="s">
        <v>258</v>
      </c>
      <c r="C46" t="s">
        <v>239</v>
      </c>
      <c r="D46" t="s">
        <v>169</v>
      </c>
      <c r="E46" t="s">
        <v>170</v>
      </c>
      <c r="F46">
        <v>0</v>
      </c>
      <c r="G46">
        <v>11107615</v>
      </c>
      <c r="H46">
        <v>0</v>
      </c>
      <c r="I46">
        <v>11107615</v>
      </c>
    </row>
    <row r="47" spans="1:9" x14ac:dyDescent="0.25">
      <c r="A47" t="s">
        <v>259</v>
      </c>
      <c r="B47" t="s">
        <v>260</v>
      </c>
      <c r="C47" t="s">
        <v>239</v>
      </c>
      <c r="D47" t="s">
        <v>169</v>
      </c>
      <c r="E47" t="s">
        <v>170</v>
      </c>
      <c r="F47">
        <v>0</v>
      </c>
      <c r="G47">
        <v>2965622</v>
      </c>
      <c r="H47">
        <v>0</v>
      </c>
      <c r="I47">
        <v>2965622</v>
      </c>
    </row>
    <row r="48" spans="1:9" x14ac:dyDescent="0.25">
      <c r="A48" t="s">
        <v>261</v>
      </c>
      <c r="B48" t="s">
        <v>262</v>
      </c>
      <c r="C48" t="s">
        <v>239</v>
      </c>
      <c r="D48" t="s">
        <v>169</v>
      </c>
      <c r="E48" t="s">
        <v>170</v>
      </c>
      <c r="F48">
        <v>0</v>
      </c>
      <c r="G48">
        <v>657546</v>
      </c>
      <c r="H48">
        <v>0</v>
      </c>
      <c r="I48">
        <v>657546</v>
      </c>
    </row>
    <row r="49" spans="1:9" x14ac:dyDescent="0.25">
      <c r="A49" t="s">
        <v>263</v>
      </c>
      <c r="B49" t="s">
        <v>258</v>
      </c>
      <c r="C49" t="s">
        <v>239</v>
      </c>
      <c r="D49" t="s">
        <v>169</v>
      </c>
      <c r="E49" t="s">
        <v>170</v>
      </c>
      <c r="F49">
        <v>0</v>
      </c>
      <c r="G49">
        <v>14730783</v>
      </c>
      <c r="H49">
        <v>0</v>
      </c>
      <c r="I49">
        <v>14730783</v>
      </c>
    </row>
    <row r="50" spans="1:9" x14ac:dyDescent="0.25">
      <c r="A50" t="s">
        <v>264</v>
      </c>
      <c r="B50" t="s">
        <v>265</v>
      </c>
      <c r="C50" t="s">
        <v>239</v>
      </c>
      <c r="D50" t="s">
        <v>169</v>
      </c>
      <c r="E50" t="s">
        <v>170</v>
      </c>
      <c r="F50">
        <v>0</v>
      </c>
      <c r="G50">
        <v>4395131</v>
      </c>
      <c r="H50">
        <v>0</v>
      </c>
      <c r="I50">
        <v>4395131</v>
      </c>
    </row>
    <row r="51" spans="1:9" x14ac:dyDescent="0.25">
      <c r="A51" t="s">
        <v>266</v>
      </c>
      <c r="B51" t="s">
        <v>267</v>
      </c>
      <c r="C51" t="s">
        <v>239</v>
      </c>
      <c r="D51" t="s">
        <v>169</v>
      </c>
      <c r="E51" t="s">
        <v>170</v>
      </c>
      <c r="F51">
        <v>0</v>
      </c>
      <c r="G51">
        <v>889908</v>
      </c>
      <c r="H51">
        <v>0</v>
      </c>
      <c r="I51">
        <v>889908</v>
      </c>
    </row>
    <row r="52" spans="1:9" x14ac:dyDescent="0.25">
      <c r="A52" t="s">
        <v>268</v>
      </c>
      <c r="B52" t="s">
        <v>269</v>
      </c>
      <c r="C52" t="s">
        <v>239</v>
      </c>
      <c r="D52" t="s">
        <v>169</v>
      </c>
      <c r="E52" t="s">
        <v>170</v>
      </c>
      <c r="F52">
        <v>0</v>
      </c>
      <c r="G52">
        <v>15990</v>
      </c>
      <c r="H52">
        <v>0</v>
      </c>
      <c r="I52">
        <v>15990</v>
      </c>
    </row>
    <row r="53" spans="1:9" x14ac:dyDescent="0.25">
      <c r="A53" t="s">
        <v>270</v>
      </c>
      <c r="B53" t="s">
        <v>271</v>
      </c>
      <c r="C53" t="s">
        <v>239</v>
      </c>
      <c r="D53" t="s">
        <v>169</v>
      </c>
      <c r="E53" t="s">
        <v>170</v>
      </c>
      <c r="F53">
        <v>0</v>
      </c>
      <c r="G53">
        <v>20031812</v>
      </c>
      <c r="H53">
        <v>0</v>
      </c>
      <c r="I53">
        <v>20031812</v>
      </c>
    </row>
    <row r="54" spans="1:9" x14ac:dyDescent="0.25">
      <c r="A54" t="s">
        <v>272</v>
      </c>
      <c r="B54" t="s">
        <v>273</v>
      </c>
      <c r="C54" t="s">
        <v>239</v>
      </c>
      <c r="D54" t="s">
        <v>169</v>
      </c>
      <c r="E54" t="s">
        <v>170</v>
      </c>
      <c r="F54">
        <v>1681813478</v>
      </c>
      <c r="G54">
        <v>20031812</v>
      </c>
      <c r="H54">
        <v>1661781666</v>
      </c>
      <c r="I54">
        <v>0</v>
      </c>
    </row>
    <row r="55" spans="1:9" x14ac:dyDescent="0.25">
      <c r="A55" t="s">
        <v>274</v>
      </c>
      <c r="B55" t="s">
        <v>275</v>
      </c>
      <c r="C55" t="s">
        <v>276</v>
      </c>
      <c r="D55" t="s">
        <v>169</v>
      </c>
      <c r="E55" t="s">
        <v>170</v>
      </c>
      <c r="F55">
        <v>967718</v>
      </c>
      <c r="G55">
        <v>967718</v>
      </c>
      <c r="H55">
        <v>0</v>
      </c>
      <c r="I55">
        <v>0</v>
      </c>
    </row>
    <row r="56" spans="1:9" x14ac:dyDescent="0.25">
      <c r="A56" t="s">
        <v>277</v>
      </c>
      <c r="B56" t="s">
        <v>278</v>
      </c>
      <c r="C56" t="s">
        <v>276</v>
      </c>
      <c r="D56" t="s">
        <v>169</v>
      </c>
      <c r="E56" t="s">
        <v>170</v>
      </c>
      <c r="F56">
        <v>23489169</v>
      </c>
      <c r="G56">
        <v>23489169</v>
      </c>
      <c r="H56">
        <v>0</v>
      </c>
      <c r="I56">
        <v>0</v>
      </c>
    </row>
    <row r="57" spans="1:9" x14ac:dyDescent="0.25">
      <c r="A57" t="s">
        <v>279</v>
      </c>
      <c r="B57" t="s">
        <v>280</v>
      </c>
      <c r="C57" t="s">
        <v>276</v>
      </c>
      <c r="D57" t="s">
        <v>169</v>
      </c>
      <c r="E57" t="s">
        <v>170</v>
      </c>
      <c r="F57">
        <v>12542564</v>
      </c>
      <c r="G57">
        <v>12542564</v>
      </c>
      <c r="H57">
        <v>0</v>
      </c>
      <c r="I57">
        <v>0</v>
      </c>
    </row>
    <row r="58" spans="1:9" x14ac:dyDescent="0.25">
      <c r="A58" s="29" t="s">
        <v>281</v>
      </c>
      <c r="B58" s="29" t="s">
        <v>282</v>
      </c>
      <c r="C58" s="29" t="s">
        <v>276</v>
      </c>
      <c r="D58" s="29" t="s">
        <v>169</v>
      </c>
      <c r="E58" s="29" t="s">
        <v>170</v>
      </c>
      <c r="F58" s="29">
        <v>9234178</v>
      </c>
      <c r="G58">
        <v>0</v>
      </c>
      <c r="H58">
        <v>9234178</v>
      </c>
      <c r="I58">
        <v>0</v>
      </c>
    </row>
    <row r="59" spans="1:9" x14ac:dyDescent="0.25">
      <c r="A59" t="s">
        <v>283</v>
      </c>
      <c r="B59" t="s">
        <v>284</v>
      </c>
      <c r="C59" t="s">
        <v>276</v>
      </c>
      <c r="D59" t="s">
        <v>169</v>
      </c>
      <c r="E59" t="s">
        <v>170</v>
      </c>
      <c r="F59">
        <v>46233629</v>
      </c>
      <c r="G59">
        <v>36999451</v>
      </c>
      <c r="H59">
        <v>9234178</v>
      </c>
      <c r="I59">
        <v>0</v>
      </c>
    </row>
    <row r="60" spans="1:9" x14ac:dyDescent="0.25">
      <c r="A60" t="s">
        <v>285</v>
      </c>
      <c r="B60" t="s">
        <v>286</v>
      </c>
      <c r="C60" t="s">
        <v>276</v>
      </c>
      <c r="D60" t="s">
        <v>169</v>
      </c>
      <c r="E60" t="s">
        <v>170</v>
      </c>
      <c r="F60">
        <v>665687</v>
      </c>
      <c r="G60">
        <v>665687</v>
      </c>
      <c r="H60">
        <v>0</v>
      </c>
      <c r="I60">
        <v>0</v>
      </c>
    </row>
    <row r="61" spans="1:9" x14ac:dyDescent="0.25">
      <c r="A61" t="s">
        <v>287</v>
      </c>
      <c r="B61" t="s">
        <v>288</v>
      </c>
      <c r="C61" t="s">
        <v>276</v>
      </c>
      <c r="D61" t="s">
        <v>169</v>
      </c>
      <c r="E61" t="s">
        <v>170</v>
      </c>
      <c r="F61">
        <v>665687</v>
      </c>
      <c r="G61">
        <v>665687</v>
      </c>
      <c r="H61">
        <v>0</v>
      </c>
      <c r="I61">
        <v>0</v>
      </c>
    </row>
    <row r="62" spans="1:9" x14ac:dyDescent="0.25">
      <c r="A62" t="s">
        <v>289</v>
      </c>
      <c r="B62" t="s">
        <v>284</v>
      </c>
      <c r="C62" t="s">
        <v>276</v>
      </c>
      <c r="D62" t="s">
        <v>169</v>
      </c>
      <c r="E62" t="s">
        <v>170</v>
      </c>
      <c r="F62">
        <v>46899316</v>
      </c>
      <c r="G62">
        <v>37665138</v>
      </c>
      <c r="H62">
        <v>9234178</v>
      </c>
      <c r="I62">
        <v>0</v>
      </c>
    </row>
    <row r="63" spans="1:9" x14ac:dyDescent="0.25">
      <c r="A63" t="s">
        <v>290</v>
      </c>
      <c r="B63" t="s">
        <v>291</v>
      </c>
      <c r="C63" t="s">
        <v>169</v>
      </c>
      <c r="D63" t="s">
        <v>169</v>
      </c>
      <c r="E63" t="s">
        <v>170</v>
      </c>
      <c r="F63">
        <v>2121955842</v>
      </c>
      <c r="G63">
        <v>204422487</v>
      </c>
      <c r="H63">
        <v>1917533355</v>
      </c>
      <c r="I63">
        <v>0</v>
      </c>
    </row>
    <row r="64" spans="1:9" x14ac:dyDescent="0.25">
      <c r="A64" t="s">
        <v>292</v>
      </c>
      <c r="B64" t="s">
        <v>293</v>
      </c>
      <c r="C64" t="s">
        <v>294</v>
      </c>
      <c r="D64" t="s">
        <v>295</v>
      </c>
      <c r="E64" t="s">
        <v>170</v>
      </c>
      <c r="F64">
        <v>158586455</v>
      </c>
      <c r="G64">
        <v>156937890</v>
      </c>
      <c r="H64">
        <v>1648565</v>
      </c>
      <c r="I64">
        <v>0</v>
      </c>
    </row>
    <row r="65" spans="1:9" x14ac:dyDescent="0.25">
      <c r="A65" t="s">
        <v>296</v>
      </c>
      <c r="B65" t="s">
        <v>297</v>
      </c>
      <c r="C65" t="s">
        <v>169</v>
      </c>
      <c r="D65" t="s">
        <v>169</v>
      </c>
      <c r="E65" t="s">
        <v>170</v>
      </c>
      <c r="F65">
        <v>158586455</v>
      </c>
      <c r="G65">
        <v>156937890</v>
      </c>
      <c r="H65">
        <v>1648565</v>
      </c>
      <c r="I65">
        <v>0</v>
      </c>
    </row>
    <row r="66" spans="1:9" x14ac:dyDescent="0.25">
      <c r="A66" t="s">
        <v>298</v>
      </c>
      <c r="B66" t="s">
        <v>299</v>
      </c>
      <c r="C66" t="s">
        <v>300</v>
      </c>
      <c r="D66" t="s">
        <v>169</v>
      </c>
      <c r="E66" t="s">
        <v>170</v>
      </c>
      <c r="F66">
        <v>2298491</v>
      </c>
      <c r="G66">
        <v>419928</v>
      </c>
      <c r="H66">
        <v>1878563</v>
      </c>
      <c r="I66">
        <v>0</v>
      </c>
    </row>
    <row r="67" spans="1:9" x14ac:dyDescent="0.25">
      <c r="A67" t="s">
        <v>301</v>
      </c>
      <c r="B67" t="s">
        <v>302</v>
      </c>
      <c r="C67" t="s">
        <v>303</v>
      </c>
      <c r="D67" t="s">
        <v>169</v>
      </c>
      <c r="E67" t="s">
        <v>170</v>
      </c>
      <c r="F67">
        <v>1064843</v>
      </c>
      <c r="G67">
        <v>127528</v>
      </c>
      <c r="H67">
        <v>937315</v>
      </c>
      <c r="I67">
        <v>0</v>
      </c>
    </row>
    <row r="68" spans="1:9" x14ac:dyDescent="0.25">
      <c r="A68" t="s">
        <v>304</v>
      </c>
      <c r="B68" t="s">
        <v>305</v>
      </c>
      <c r="C68" t="s">
        <v>169</v>
      </c>
      <c r="D68" t="s">
        <v>169</v>
      </c>
      <c r="E68" t="s">
        <v>170</v>
      </c>
      <c r="F68">
        <v>3363334</v>
      </c>
      <c r="G68">
        <v>547456</v>
      </c>
      <c r="H68">
        <v>2815878</v>
      </c>
      <c r="I68">
        <v>0</v>
      </c>
    </row>
    <row r="69" spans="1:9" x14ac:dyDescent="0.25">
      <c r="A69" t="s">
        <v>306</v>
      </c>
      <c r="B69" t="s">
        <v>307</v>
      </c>
      <c r="C69" t="s">
        <v>303</v>
      </c>
      <c r="D69" t="s">
        <v>295</v>
      </c>
      <c r="E69" t="s">
        <v>170</v>
      </c>
      <c r="F69">
        <v>33373</v>
      </c>
      <c r="G69">
        <v>33373</v>
      </c>
      <c r="H69">
        <v>0</v>
      </c>
      <c r="I69">
        <v>0</v>
      </c>
    </row>
    <row r="70" spans="1:9" x14ac:dyDescent="0.25">
      <c r="A70" t="s">
        <v>308</v>
      </c>
      <c r="B70" t="s">
        <v>309</v>
      </c>
      <c r="C70" t="s">
        <v>169</v>
      </c>
      <c r="D70" t="s">
        <v>169</v>
      </c>
      <c r="E70" t="s">
        <v>170</v>
      </c>
      <c r="F70">
        <v>4596227</v>
      </c>
      <c r="G70">
        <v>4596227</v>
      </c>
      <c r="H70">
        <v>0</v>
      </c>
      <c r="I70">
        <v>0</v>
      </c>
    </row>
    <row r="71" spans="1:9" x14ac:dyDescent="0.25">
      <c r="A71" t="s">
        <v>310</v>
      </c>
      <c r="B71" t="s">
        <v>311</v>
      </c>
      <c r="C71" t="s">
        <v>169</v>
      </c>
      <c r="D71" t="s">
        <v>169</v>
      </c>
      <c r="E71" t="s">
        <v>170</v>
      </c>
      <c r="F71">
        <v>4629600</v>
      </c>
      <c r="G71">
        <v>4629600</v>
      </c>
      <c r="H71">
        <v>0</v>
      </c>
      <c r="I71">
        <v>0</v>
      </c>
    </row>
    <row r="72" spans="1:9" x14ac:dyDescent="0.25">
      <c r="A72" t="s">
        <v>312</v>
      </c>
      <c r="B72" t="s">
        <v>313</v>
      </c>
      <c r="C72" t="s">
        <v>314</v>
      </c>
      <c r="D72" t="s">
        <v>169</v>
      </c>
      <c r="E72" t="s">
        <v>170</v>
      </c>
      <c r="F72">
        <v>9116945</v>
      </c>
      <c r="G72">
        <v>8549067</v>
      </c>
      <c r="H72">
        <v>567878</v>
      </c>
      <c r="I72">
        <v>0</v>
      </c>
    </row>
    <row r="73" spans="1:9" x14ac:dyDescent="0.25">
      <c r="A73" t="s">
        <v>315</v>
      </c>
      <c r="B73" t="s">
        <v>313</v>
      </c>
      <c r="C73" t="s">
        <v>314</v>
      </c>
      <c r="D73" t="s">
        <v>169</v>
      </c>
      <c r="E73" t="s">
        <v>170</v>
      </c>
      <c r="F73">
        <v>9116945</v>
      </c>
      <c r="G73">
        <v>8549067</v>
      </c>
      <c r="H73">
        <v>567878</v>
      </c>
      <c r="I73">
        <v>0</v>
      </c>
    </row>
    <row r="74" spans="1:9" x14ac:dyDescent="0.25">
      <c r="A74" t="s">
        <v>316</v>
      </c>
      <c r="B74" t="s">
        <v>317</v>
      </c>
      <c r="C74" t="s">
        <v>318</v>
      </c>
      <c r="D74" t="s">
        <v>319</v>
      </c>
      <c r="E74" t="s">
        <v>170</v>
      </c>
      <c r="F74">
        <v>172579311</v>
      </c>
      <c r="G74">
        <v>141680262</v>
      </c>
      <c r="H74">
        <v>30899049</v>
      </c>
      <c r="I74">
        <v>0</v>
      </c>
    </row>
    <row r="75" spans="1:9" x14ac:dyDescent="0.25">
      <c r="A75" t="s">
        <v>320</v>
      </c>
      <c r="B75" t="s">
        <v>321</v>
      </c>
      <c r="C75" t="s">
        <v>318</v>
      </c>
      <c r="D75" t="s">
        <v>319</v>
      </c>
      <c r="E75" t="s">
        <v>170</v>
      </c>
      <c r="F75">
        <v>172579311</v>
      </c>
      <c r="G75">
        <v>141680262</v>
      </c>
      <c r="H75">
        <v>30899049</v>
      </c>
      <c r="I75">
        <v>0</v>
      </c>
    </row>
    <row r="76" spans="1:9" x14ac:dyDescent="0.25">
      <c r="A76" t="s">
        <v>322</v>
      </c>
      <c r="B76" t="s">
        <v>323</v>
      </c>
      <c r="C76" t="s">
        <v>318</v>
      </c>
      <c r="D76" t="s">
        <v>169</v>
      </c>
      <c r="E76" t="s">
        <v>170</v>
      </c>
      <c r="F76">
        <v>252000</v>
      </c>
      <c r="G76">
        <v>252000</v>
      </c>
      <c r="H76">
        <v>0</v>
      </c>
      <c r="I76">
        <v>0</v>
      </c>
    </row>
    <row r="77" spans="1:9" x14ac:dyDescent="0.25">
      <c r="A77" t="s">
        <v>324</v>
      </c>
      <c r="B77" t="s">
        <v>325</v>
      </c>
      <c r="C77" t="s">
        <v>169</v>
      </c>
      <c r="D77" t="s">
        <v>169</v>
      </c>
      <c r="E77" t="s">
        <v>170</v>
      </c>
      <c r="F77">
        <v>181948256</v>
      </c>
      <c r="G77">
        <v>150481329</v>
      </c>
      <c r="H77">
        <v>31466927</v>
      </c>
      <c r="I77">
        <v>0</v>
      </c>
    </row>
    <row r="78" spans="1:9" x14ac:dyDescent="0.25">
      <c r="A78" t="s">
        <v>326</v>
      </c>
      <c r="B78" t="s">
        <v>327</v>
      </c>
      <c r="C78" t="s">
        <v>328</v>
      </c>
      <c r="D78" t="s">
        <v>169</v>
      </c>
      <c r="E78" t="s">
        <v>170</v>
      </c>
      <c r="F78">
        <v>2834646</v>
      </c>
      <c r="G78">
        <v>2834646</v>
      </c>
      <c r="H78">
        <v>0</v>
      </c>
      <c r="I78">
        <v>0</v>
      </c>
    </row>
    <row r="79" spans="1:9" x14ac:dyDescent="0.25">
      <c r="A79" t="s">
        <v>329</v>
      </c>
      <c r="B79" t="s">
        <v>330</v>
      </c>
      <c r="C79" t="s">
        <v>331</v>
      </c>
      <c r="D79" t="s">
        <v>169</v>
      </c>
      <c r="E79" t="s">
        <v>170</v>
      </c>
      <c r="F79">
        <v>54430</v>
      </c>
      <c r="G79">
        <v>0</v>
      </c>
      <c r="H79">
        <v>54430</v>
      </c>
      <c r="I79">
        <v>0</v>
      </c>
    </row>
    <row r="80" spans="1:9" x14ac:dyDescent="0.25">
      <c r="A80" t="s">
        <v>332</v>
      </c>
      <c r="B80" t="s">
        <v>333</v>
      </c>
      <c r="C80" t="s">
        <v>169</v>
      </c>
      <c r="D80" t="s">
        <v>169</v>
      </c>
      <c r="E80" t="s">
        <v>170</v>
      </c>
      <c r="F80">
        <v>2889076</v>
      </c>
      <c r="G80">
        <v>2834646</v>
      </c>
      <c r="H80">
        <v>54430</v>
      </c>
      <c r="I80">
        <v>0</v>
      </c>
    </row>
    <row r="81" spans="1:9" x14ac:dyDescent="0.25">
      <c r="A81" t="s">
        <v>334</v>
      </c>
      <c r="B81" t="s">
        <v>335</v>
      </c>
      <c r="C81" t="s">
        <v>169</v>
      </c>
      <c r="D81" t="s">
        <v>169</v>
      </c>
      <c r="E81" t="s">
        <v>170</v>
      </c>
      <c r="F81">
        <v>351416721</v>
      </c>
      <c r="G81">
        <v>315430921</v>
      </c>
      <c r="H81">
        <v>35985800</v>
      </c>
      <c r="I81">
        <v>0</v>
      </c>
    </row>
    <row r="82" spans="1:9" x14ac:dyDescent="0.25">
      <c r="A82" t="s">
        <v>336</v>
      </c>
      <c r="B82" t="s">
        <v>337</v>
      </c>
      <c r="C82" t="s">
        <v>169</v>
      </c>
      <c r="D82" t="s">
        <v>338</v>
      </c>
      <c r="E82" t="s">
        <v>170</v>
      </c>
      <c r="F82">
        <v>0</v>
      </c>
      <c r="G82">
        <v>87000000</v>
      </c>
      <c r="H82">
        <v>0</v>
      </c>
      <c r="I82">
        <v>87000000</v>
      </c>
    </row>
    <row r="83" spans="1:9" x14ac:dyDescent="0.25">
      <c r="A83" t="s">
        <v>339</v>
      </c>
      <c r="B83" t="s">
        <v>340</v>
      </c>
      <c r="C83" t="s">
        <v>169</v>
      </c>
      <c r="D83" t="s">
        <v>341</v>
      </c>
      <c r="E83" t="s">
        <v>170</v>
      </c>
      <c r="F83">
        <v>0</v>
      </c>
      <c r="G83">
        <v>43523762</v>
      </c>
      <c r="H83">
        <v>0</v>
      </c>
      <c r="I83">
        <v>43523762</v>
      </c>
    </row>
    <row r="84" spans="1:9" x14ac:dyDescent="0.25">
      <c r="A84" t="s">
        <v>342</v>
      </c>
      <c r="B84" t="s">
        <v>343</v>
      </c>
      <c r="C84" t="s">
        <v>169</v>
      </c>
      <c r="D84" t="s">
        <v>344</v>
      </c>
      <c r="E84" t="s">
        <v>170</v>
      </c>
      <c r="F84">
        <v>0</v>
      </c>
      <c r="G84">
        <v>141796217</v>
      </c>
      <c r="H84">
        <v>0</v>
      </c>
      <c r="I84">
        <v>141796217</v>
      </c>
    </row>
    <row r="85" spans="1:9" x14ac:dyDescent="0.25">
      <c r="A85" t="s">
        <v>345</v>
      </c>
      <c r="B85" t="s">
        <v>346</v>
      </c>
      <c r="C85" t="s">
        <v>169</v>
      </c>
      <c r="D85" t="s">
        <v>347</v>
      </c>
      <c r="E85" t="s">
        <v>170</v>
      </c>
      <c r="F85">
        <v>0</v>
      </c>
      <c r="G85">
        <v>1648478606</v>
      </c>
      <c r="H85">
        <v>0</v>
      </c>
      <c r="I85">
        <v>1648478606</v>
      </c>
    </row>
    <row r="86" spans="1:9" x14ac:dyDescent="0.25">
      <c r="A86" t="s">
        <v>348</v>
      </c>
      <c r="B86" t="s">
        <v>349</v>
      </c>
      <c r="C86" t="s">
        <v>169</v>
      </c>
      <c r="D86" t="s">
        <v>169</v>
      </c>
      <c r="E86" t="s">
        <v>170</v>
      </c>
      <c r="F86">
        <v>25463716</v>
      </c>
      <c r="G86">
        <v>25463716</v>
      </c>
      <c r="H86">
        <v>0</v>
      </c>
      <c r="I86">
        <v>0</v>
      </c>
    </row>
    <row r="87" spans="1:9" x14ac:dyDescent="0.25">
      <c r="A87" t="s">
        <v>350</v>
      </c>
      <c r="B87" t="s">
        <v>351</v>
      </c>
      <c r="C87" t="s">
        <v>169</v>
      </c>
      <c r="D87" t="s">
        <v>169</v>
      </c>
      <c r="E87" t="s">
        <v>170</v>
      </c>
      <c r="F87">
        <v>25463716</v>
      </c>
      <c r="G87">
        <v>1946262301</v>
      </c>
      <c r="H87">
        <v>0</v>
      </c>
      <c r="I87">
        <v>1920798585</v>
      </c>
    </row>
    <row r="88" spans="1:9" x14ac:dyDescent="0.25">
      <c r="A88" t="s">
        <v>352</v>
      </c>
      <c r="B88" t="s">
        <v>353</v>
      </c>
      <c r="C88" t="s">
        <v>303</v>
      </c>
      <c r="D88" t="s">
        <v>354</v>
      </c>
      <c r="E88" t="s">
        <v>170</v>
      </c>
      <c r="F88">
        <v>550000</v>
      </c>
      <c r="G88">
        <v>550000</v>
      </c>
      <c r="H88">
        <v>0</v>
      </c>
      <c r="I88">
        <v>0</v>
      </c>
    </row>
    <row r="89" spans="1:9" x14ac:dyDescent="0.25">
      <c r="A89" t="s">
        <v>355</v>
      </c>
      <c r="B89" t="s">
        <v>356</v>
      </c>
      <c r="C89" t="s">
        <v>303</v>
      </c>
      <c r="D89" t="s">
        <v>357</v>
      </c>
      <c r="E89" t="s">
        <v>170</v>
      </c>
      <c r="F89">
        <v>80167957</v>
      </c>
      <c r="G89">
        <v>80543782</v>
      </c>
      <c r="H89">
        <v>0</v>
      </c>
      <c r="I89">
        <v>375825</v>
      </c>
    </row>
    <row r="90" spans="1:9" x14ac:dyDescent="0.25">
      <c r="A90" t="s">
        <v>358</v>
      </c>
      <c r="B90" t="s">
        <v>356</v>
      </c>
      <c r="C90" t="s">
        <v>303</v>
      </c>
      <c r="D90" t="s">
        <v>357</v>
      </c>
      <c r="E90" t="s">
        <v>170</v>
      </c>
      <c r="F90">
        <v>80167957</v>
      </c>
      <c r="G90">
        <v>80543782</v>
      </c>
      <c r="H90">
        <v>0</v>
      </c>
      <c r="I90">
        <v>375825</v>
      </c>
    </row>
    <row r="91" spans="1:9" x14ac:dyDescent="0.25">
      <c r="A91" t="s">
        <v>359</v>
      </c>
      <c r="B91" t="s">
        <v>360</v>
      </c>
      <c r="C91" t="s">
        <v>303</v>
      </c>
      <c r="D91" t="s">
        <v>295</v>
      </c>
      <c r="E91" t="s">
        <v>170</v>
      </c>
      <c r="F91">
        <v>80717957</v>
      </c>
      <c r="G91">
        <v>81093782</v>
      </c>
      <c r="H91">
        <v>0</v>
      </c>
      <c r="I91">
        <v>375825</v>
      </c>
    </row>
    <row r="92" spans="1:9" x14ac:dyDescent="0.25">
      <c r="A92" t="s">
        <v>361</v>
      </c>
      <c r="B92" t="s">
        <v>362</v>
      </c>
      <c r="C92" t="s">
        <v>303</v>
      </c>
      <c r="D92" t="s">
        <v>295</v>
      </c>
      <c r="E92" t="s">
        <v>170</v>
      </c>
      <c r="F92">
        <v>3999192</v>
      </c>
      <c r="G92">
        <v>5185077</v>
      </c>
      <c r="H92">
        <v>0</v>
      </c>
      <c r="I92">
        <v>1185885</v>
      </c>
    </row>
    <row r="93" spans="1:9" x14ac:dyDescent="0.25">
      <c r="A93" t="s">
        <v>363</v>
      </c>
      <c r="B93" t="s">
        <v>364</v>
      </c>
      <c r="C93" t="s">
        <v>303</v>
      </c>
      <c r="D93" t="s">
        <v>295</v>
      </c>
      <c r="E93" t="s">
        <v>170</v>
      </c>
      <c r="F93">
        <v>5508776</v>
      </c>
      <c r="G93">
        <v>6220776</v>
      </c>
      <c r="H93">
        <v>0</v>
      </c>
      <c r="I93">
        <v>712000</v>
      </c>
    </row>
    <row r="94" spans="1:9" x14ac:dyDescent="0.25">
      <c r="A94" t="s">
        <v>365</v>
      </c>
      <c r="B94" t="s">
        <v>366</v>
      </c>
      <c r="C94" t="s">
        <v>303</v>
      </c>
      <c r="D94" t="s">
        <v>295</v>
      </c>
      <c r="E94" t="s">
        <v>170</v>
      </c>
      <c r="F94">
        <v>121000</v>
      </c>
      <c r="G94">
        <v>137678</v>
      </c>
      <c r="H94">
        <v>0</v>
      </c>
      <c r="I94">
        <v>16678</v>
      </c>
    </row>
    <row r="95" spans="1:9" x14ac:dyDescent="0.25">
      <c r="A95" t="s">
        <v>367</v>
      </c>
      <c r="B95" t="s">
        <v>364</v>
      </c>
      <c r="C95" t="s">
        <v>303</v>
      </c>
      <c r="D95" t="s">
        <v>295</v>
      </c>
      <c r="E95" t="s">
        <v>170</v>
      </c>
      <c r="F95">
        <v>5629776</v>
      </c>
      <c r="G95">
        <v>6358454</v>
      </c>
      <c r="H95">
        <v>0</v>
      </c>
      <c r="I95">
        <v>728678</v>
      </c>
    </row>
    <row r="96" spans="1:9" x14ac:dyDescent="0.25">
      <c r="A96" t="s">
        <v>368</v>
      </c>
      <c r="B96" t="s">
        <v>369</v>
      </c>
      <c r="C96" t="s">
        <v>303</v>
      </c>
      <c r="D96" t="s">
        <v>295</v>
      </c>
      <c r="E96" t="s">
        <v>170</v>
      </c>
      <c r="F96">
        <v>1251000</v>
      </c>
      <c r="G96">
        <v>1251000</v>
      </c>
      <c r="H96">
        <v>0</v>
      </c>
      <c r="I96">
        <v>0</v>
      </c>
    </row>
    <row r="97" spans="1:9" x14ac:dyDescent="0.25">
      <c r="A97" t="s">
        <v>370</v>
      </c>
      <c r="B97" t="s">
        <v>371</v>
      </c>
      <c r="C97" t="s">
        <v>303</v>
      </c>
      <c r="D97" t="s">
        <v>169</v>
      </c>
      <c r="E97" t="s">
        <v>170</v>
      </c>
      <c r="F97">
        <v>14728213</v>
      </c>
      <c r="G97">
        <v>14728213</v>
      </c>
      <c r="H97">
        <v>0</v>
      </c>
      <c r="I97">
        <v>0</v>
      </c>
    </row>
    <row r="98" spans="1:9" x14ac:dyDescent="0.25">
      <c r="A98" t="s">
        <v>372</v>
      </c>
      <c r="B98" t="s">
        <v>373</v>
      </c>
      <c r="C98" t="s">
        <v>169</v>
      </c>
      <c r="D98" t="s">
        <v>295</v>
      </c>
      <c r="E98" t="s">
        <v>170</v>
      </c>
      <c r="F98">
        <v>28928844</v>
      </c>
      <c r="G98">
        <v>28928844</v>
      </c>
      <c r="H98">
        <v>0</v>
      </c>
      <c r="I98">
        <v>0</v>
      </c>
    </row>
    <row r="99" spans="1:9" x14ac:dyDescent="0.25">
      <c r="A99" t="s">
        <v>374</v>
      </c>
      <c r="B99" t="s">
        <v>375</v>
      </c>
      <c r="C99" t="s">
        <v>303</v>
      </c>
      <c r="D99" t="s">
        <v>295</v>
      </c>
      <c r="E99" t="s">
        <v>170</v>
      </c>
      <c r="F99">
        <v>14302000</v>
      </c>
      <c r="G99">
        <v>13892000</v>
      </c>
      <c r="H99">
        <v>410000</v>
      </c>
      <c r="I99">
        <v>0</v>
      </c>
    </row>
    <row r="100" spans="1:9" x14ac:dyDescent="0.25">
      <c r="A100" t="s">
        <v>376</v>
      </c>
      <c r="B100" t="s">
        <v>377</v>
      </c>
      <c r="C100" t="s">
        <v>303</v>
      </c>
      <c r="D100" t="s">
        <v>295</v>
      </c>
      <c r="E100" t="s">
        <v>170</v>
      </c>
      <c r="F100">
        <v>965025</v>
      </c>
      <c r="G100">
        <v>1070283</v>
      </c>
      <c r="H100">
        <v>0</v>
      </c>
      <c r="I100">
        <v>105258</v>
      </c>
    </row>
    <row r="101" spans="1:9" x14ac:dyDescent="0.25">
      <c r="A101" t="s">
        <v>378</v>
      </c>
      <c r="B101" t="s">
        <v>379</v>
      </c>
      <c r="C101" t="s">
        <v>303</v>
      </c>
      <c r="D101" t="s">
        <v>295</v>
      </c>
      <c r="E101" t="s">
        <v>170</v>
      </c>
      <c r="F101">
        <v>361000</v>
      </c>
      <c r="G101">
        <v>361000</v>
      </c>
      <c r="H101">
        <v>0</v>
      </c>
      <c r="I101">
        <v>0</v>
      </c>
    </row>
    <row r="102" spans="1:9" x14ac:dyDescent="0.25">
      <c r="A102" t="s">
        <v>380</v>
      </c>
      <c r="B102" t="s">
        <v>381</v>
      </c>
      <c r="C102" t="s">
        <v>303</v>
      </c>
      <c r="D102" t="s">
        <v>295</v>
      </c>
      <c r="E102" t="s">
        <v>170</v>
      </c>
      <c r="F102">
        <v>2000</v>
      </c>
      <c r="G102">
        <v>2000</v>
      </c>
      <c r="H102">
        <v>0</v>
      </c>
      <c r="I102">
        <v>0</v>
      </c>
    </row>
    <row r="103" spans="1:9" x14ac:dyDescent="0.25">
      <c r="A103" t="s">
        <v>382</v>
      </c>
      <c r="B103" t="s">
        <v>383</v>
      </c>
      <c r="C103" t="s">
        <v>303</v>
      </c>
      <c r="D103" t="s">
        <v>295</v>
      </c>
      <c r="E103" t="s">
        <v>170</v>
      </c>
      <c r="F103">
        <v>8000</v>
      </c>
      <c r="G103">
        <v>8000</v>
      </c>
      <c r="H103">
        <v>0</v>
      </c>
      <c r="I103">
        <v>0</v>
      </c>
    </row>
    <row r="104" spans="1:9" x14ac:dyDescent="0.25">
      <c r="A104" t="s">
        <v>384</v>
      </c>
      <c r="B104" t="s">
        <v>385</v>
      </c>
      <c r="C104" t="s">
        <v>303</v>
      </c>
      <c r="D104" t="s">
        <v>295</v>
      </c>
      <c r="E104" t="s">
        <v>170</v>
      </c>
      <c r="F104">
        <v>11045</v>
      </c>
      <c r="G104">
        <v>55</v>
      </c>
      <c r="H104">
        <v>10990</v>
      </c>
      <c r="I104">
        <v>0</v>
      </c>
    </row>
    <row r="105" spans="1:9" x14ac:dyDescent="0.25">
      <c r="A105" t="s">
        <v>386</v>
      </c>
      <c r="B105" t="s">
        <v>387</v>
      </c>
      <c r="C105" t="s">
        <v>303</v>
      </c>
      <c r="D105" t="s">
        <v>295</v>
      </c>
      <c r="E105" t="s">
        <v>170</v>
      </c>
      <c r="F105">
        <v>112200</v>
      </c>
      <c r="G105">
        <v>82280</v>
      </c>
      <c r="H105">
        <v>29920</v>
      </c>
      <c r="I105">
        <v>0</v>
      </c>
    </row>
    <row r="106" spans="1:9" x14ac:dyDescent="0.25">
      <c r="A106" t="s">
        <v>388</v>
      </c>
      <c r="B106" t="s">
        <v>389</v>
      </c>
      <c r="C106" t="s">
        <v>303</v>
      </c>
      <c r="D106" t="s">
        <v>295</v>
      </c>
      <c r="E106" t="s">
        <v>170</v>
      </c>
      <c r="F106">
        <v>1459270</v>
      </c>
      <c r="G106">
        <v>1523618</v>
      </c>
      <c r="H106">
        <v>0</v>
      </c>
      <c r="I106">
        <v>64348</v>
      </c>
    </row>
    <row r="107" spans="1:9" x14ac:dyDescent="0.25">
      <c r="A107" t="s">
        <v>390</v>
      </c>
      <c r="B107" t="s">
        <v>391</v>
      </c>
      <c r="C107" t="s">
        <v>169</v>
      </c>
      <c r="D107" t="s">
        <v>295</v>
      </c>
      <c r="E107" t="s">
        <v>170</v>
      </c>
      <c r="F107">
        <v>70298295</v>
      </c>
      <c r="G107">
        <v>71867206</v>
      </c>
      <c r="H107">
        <v>0</v>
      </c>
      <c r="I107">
        <v>1568911</v>
      </c>
    </row>
    <row r="108" spans="1:9" x14ac:dyDescent="0.25">
      <c r="A108" t="s">
        <v>392</v>
      </c>
      <c r="B108" t="s">
        <v>393</v>
      </c>
      <c r="C108" t="s">
        <v>303</v>
      </c>
      <c r="D108" t="s">
        <v>295</v>
      </c>
      <c r="E108" t="s">
        <v>170</v>
      </c>
      <c r="F108">
        <v>26918738</v>
      </c>
      <c r="G108">
        <v>28794490</v>
      </c>
      <c r="H108">
        <v>0</v>
      </c>
      <c r="I108">
        <v>1875752</v>
      </c>
    </row>
    <row r="109" spans="1:9" x14ac:dyDescent="0.25">
      <c r="A109" t="s">
        <v>394</v>
      </c>
      <c r="B109" t="s">
        <v>393</v>
      </c>
      <c r="C109" t="s">
        <v>303</v>
      </c>
      <c r="D109" t="s">
        <v>295</v>
      </c>
      <c r="E109" t="s">
        <v>170</v>
      </c>
      <c r="F109">
        <v>26918738</v>
      </c>
      <c r="G109">
        <v>28794490</v>
      </c>
      <c r="H109">
        <v>0</v>
      </c>
      <c r="I109">
        <v>1875752</v>
      </c>
    </row>
    <row r="110" spans="1:9" x14ac:dyDescent="0.25">
      <c r="A110" t="s">
        <v>395</v>
      </c>
      <c r="B110" t="s">
        <v>396</v>
      </c>
      <c r="C110" t="s">
        <v>303</v>
      </c>
      <c r="D110" t="s">
        <v>295</v>
      </c>
      <c r="E110" t="s">
        <v>170</v>
      </c>
      <c r="F110">
        <v>6981043</v>
      </c>
      <c r="G110">
        <v>7876043</v>
      </c>
      <c r="H110">
        <v>0</v>
      </c>
      <c r="I110">
        <v>895000</v>
      </c>
    </row>
    <row r="111" spans="1:9" x14ac:dyDescent="0.25">
      <c r="A111" t="s">
        <v>397</v>
      </c>
      <c r="B111" t="s">
        <v>398</v>
      </c>
      <c r="C111" t="s">
        <v>303</v>
      </c>
      <c r="D111" t="s">
        <v>295</v>
      </c>
      <c r="E111" t="s">
        <v>170</v>
      </c>
      <c r="F111">
        <v>6981043</v>
      </c>
      <c r="G111">
        <v>7876043</v>
      </c>
      <c r="H111">
        <v>0</v>
      </c>
      <c r="I111">
        <v>895000</v>
      </c>
    </row>
    <row r="112" spans="1:9" x14ac:dyDescent="0.25">
      <c r="A112" t="s">
        <v>399</v>
      </c>
      <c r="B112" t="s">
        <v>400</v>
      </c>
      <c r="C112" t="s">
        <v>303</v>
      </c>
      <c r="D112" t="s">
        <v>295</v>
      </c>
      <c r="E112" t="s">
        <v>170</v>
      </c>
      <c r="F112">
        <v>33899781</v>
      </c>
      <c r="G112">
        <v>36670533</v>
      </c>
      <c r="H112">
        <v>0</v>
      </c>
      <c r="I112">
        <v>2770752</v>
      </c>
    </row>
    <row r="113" spans="1:9" x14ac:dyDescent="0.25">
      <c r="A113" t="s">
        <v>401</v>
      </c>
      <c r="B113" t="s">
        <v>402</v>
      </c>
      <c r="C113" t="s">
        <v>169</v>
      </c>
      <c r="D113" t="s">
        <v>403</v>
      </c>
      <c r="E113" t="s">
        <v>170</v>
      </c>
      <c r="F113">
        <v>1218209</v>
      </c>
      <c r="G113">
        <v>2067361</v>
      </c>
      <c r="H113">
        <v>0</v>
      </c>
      <c r="I113">
        <v>849152</v>
      </c>
    </row>
    <row r="114" spans="1:9" x14ac:dyDescent="0.25">
      <c r="A114" t="s">
        <v>404</v>
      </c>
      <c r="B114" t="s">
        <v>405</v>
      </c>
      <c r="C114" t="s">
        <v>169</v>
      </c>
      <c r="D114" t="s">
        <v>406</v>
      </c>
      <c r="E114" t="s">
        <v>170</v>
      </c>
      <c r="F114">
        <v>972405</v>
      </c>
      <c r="G114">
        <v>972405</v>
      </c>
      <c r="H114">
        <v>0</v>
      </c>
      <c r="I114">
        <v>0</v>
      </c>
    </row>
    <row r="115" spans="1:9" x14ac:dyDescent="0.25">
      <c r="A115" t="s">
        <v>407</v>
      </c>
      <c r="B115" t="s">
        <v>408</v>
      </c>
      <c r="C115" t="s">
        <v>169</v>
      </c>
      <c r="D115" t="s">
        <v>169</v>
      </c>
      <c r="E115" t="s">
        <v>170</v>
      </c>
      <c r="F115">
        <v>2190614</v>
      </c>
      <c r="G115">
        <v>3039766</v>
      </c>
      <c r="H115">
        <v>0</v>
      </c>
      <c r="I115">
        <v>849152</v>
      </c>
    </row>
    <row r="116" spans="1:9" x14ac:dyDescent="0.25">
      <c r="A116" t="s">
        <v>409</v>
      </c>
      <c r="B116" t="s">
        <v>410</v>
      </c>
      <c r="C116" t="s">
        <v>169</v>
      </c>
      <c r="D116" t="s">
        <v>169</v>
      </c>
      <c r="E116" t="s">
        <v>170</v>
      </c>
      <c r="F116">
        <v>1929195628</v>
      </c>
      <c r="G116">
        <v>1929195628</v>
      </c>
      <c r="H116">
        <v>0</v>
      </c>
      <c r="I116">
        <v>0</v>
      </c>
    </row>
    <row r="117" spans="1:9" x14ac:dyDescent="0.25">
      <c r="A117" t="s">
        <v>411</v>
      </c>
      <c r="B117" t="s">
        <v>412</v>
      </c>
      <c r="C117" t="s">
        <v>169</v>
      </c>
      <c r="D117" t="s">
        <v>169</v>
      </c>
      <c r="E117" t="s">
        <v>170</v>
      </c>
      <c r="F117">
        <v>1929195628</v>
      </c>
      <c r="G117">
        <v>1929195628</v>
      </c>
      <c r="H117">
        <v>0</v>
      </c>
      <c r="I117">
        <v>0</v>
      </c>
    </row>
    <row r="118" spans="1:9" s="6" customFormat="1" x14ac:dyDescent="0.25">
      <c r="A118" s="6" t="s">
        <v>413</v>
      </c>
      <c r="B118" s="6" t="s">
        <v>414</v>
      </c>
      <c r="C118" s="6" t="s">
        <v>169</v>
      </c>
      <c r="D118" s="6" t="s">
        <v>169</v>
      </c>
      <c r="E118" s="6" t="s">
        <v>170</v>
      </c>
      <c r="F118" s="6">
        <v>2141765991</v>
      </c>
      <c r="G118" s="6">
        <v>4068129216</v>
      </c>
      <c r="H118" s="6">
        <v>0</v>
      </c>
      <c r="I118" s="6">
        <v>1926363225</v>
      </c>
    </row>
    <row r="119" spans="1:9" x14ac:dyDescent="0.25">
      <c r="A119" t="s">
        <v>4</v>
      </c>
      <c r="B119" t="s">
        <v>5</v>
      </c>
      <c r="C119" t="s">
        <v>169</v>
      </c>
      <c r="D119" t="s">
        <v>169</v>
      </c>
      <c r="E119" t="s">
        <v>415</v>
      </c>
      <c r="F119">
        <v>516245</v>
      </c>
      <c r="G119">
        <v>0</v>
      </c>
      <c r="H119">
        <v>516245</v>
      </c>
      <c r="I119">
        <v>0</v>
      </c>
    </row>
    <row r="120" spans="1:9" x14ac:dyDescent="0.25">
      <c r="A120" t="s">
        <v>6</v>
      </c>
      <c r="B120" t="s">
        <v>7</v>
      </c>
      <c r="C120" t="s">
        <v>169</v>
      </c>
      <c r="D120" t="s">
        <v>169</v>
      </c>
      <c r="E120" t="s">
        <v>415</v>
      </c>
      <c r="F120">
        <v>254585</v>
      </c>
      <c r="G120">
        <v>0</v>
      </c>
      <c r="H120">
        <v>254585</v>
      </c>
      <c r="I120">
        <v>0</v>
      </c>
    </row>
    <row r="121" spans="1:9" x14ac:dyDescent="0.25">
      <c r="A121" t="s">
        <v>8</v>
      </c>
      <c r="B121" t="s">
        <v>9</v>
      </c>
      <c r="C121" t="s">
        <v>169</v>
      </c>
      <c r="D121" t="s">
        <v>169</v>
      </c>
      <c r="E121" t="s">
        <v>415</v>
      </c>
      <c r="F121">
        <v>455722</v>
      </c>
      <c r="G121">
        <v>0</v>
      </c>
      <c r="H121">
        <v>455722</v>
      </c>
      <c r="I121">
        <v>0</v>
      </c>
    </row>
    <row r="122" spans="1:9" x14ac:dyDescent="0.25">
      <c r="A122" t="s">
        <v>10</v>
      </c>
      <c r="B122" t="s">
        <v>11</v>
      </c>
      <c r="C122" t="s">
        <v>169</v>
      </c>
      <c r="D122" t="s">
        <v>169</v>
      </c>
      <c r="E122" t="s">
        <v>415</v>
      </c>
      <c r="F122">
        <v>800141</v>
      </c>
      <c r="G122">
        <v>598307</v>
      </c>
      <c r="H122">
        <v>201834</v>
      </c>
      <c r="I122">
        <v>0</v>
      </c>
    </row>
    <row r="123" spans="1:9" x14ac:dyDescent="0.25">
      <c r="A123" t="s">
        <v>12</v>
      </c>
      <c r="B123" t="s">
        <v>13</v>
      </c>
      <c r="C123" t="s">
        <v>169</v>
      </c>
      <c r="D123" t="s">
        <v>169</v>
      </c>
      <c r="E123" t="s">
        <v>415</v>
      </c>
      <c r="F123">
        <v>375170</v>
      </c>
      <c r="G123">
        <v>0</v>
      </c>
      <c r="H123">
        <v>375170</v>
      </c>
      <c r="I123">
        <v>0</v>
      </c>
    </row>
    <row r="124" spans="1:9" x14ac:dyDescent="0.25">
      <c r="A124" t="s">
        <v>14</v>
      </c>
      <c r="B124" t="s">
        <v>15</v>
      </c>
      <c r="C124" t="s">
        <v>169</v>
      </c>
      <c r="D124" t="s">
        <v>169</v>
      </c>
      <c r="E124" t="s">
        <v>415</v>
      </c>
      <c r="F124">
        <v>732002</v>
      </c>
      <c r="G124">
        <v>0</v>
      </c>
      <c r="H124">
        <v>732002</v>
      </c>
      <c r="I124">
        <v>0</v>
      </c>
    </row>
    <row r="125" spans="1:9" x14ac:dyDescent="0.25">
      <c r="A125" t="s">
        <v>16</v>
      </c>
      <c r="B125" t="s">
        <v>17</v>
      </c>
      <c r="C125" t="s">
        <v>169</v>
      </c>
      <c r="D125" t="s">
        <v>169</v>
      </c>
      <c r="E125" t="s">
        <v>415</v>
      </c>
      <c r="F125">
        <v>708270</v>
      </c>
      <c r="G125">
        <v>0</v>
      </c>
      <c r="H125">
        <v>708270</v>
      </c>
      <c r="I125">
        <v>0</v>
      </c>
    </row>
    <row r="126" spans="1:9" x14ac:dyDescent="0.25">
      <c r="A126" t="s">
        <v>18</v>
      </c>
      <c r="B126" t="s">
        <v>19</v>
      </c>
      <c r="C126" t="s">
        <v>169</v>
      </c>
      <c r="D126" t="s">
        <v>169</v>
      </c>
      <c r="E126" t="s">
        <v>415</v>
      </c>
      <c r="F126">
        <v>141533</v>
      </c>
      <c r="G126">
        <v>0</v>
      </c>
      <c r="H126">
        <v>141533</v>
      </c>
      <c r="I126">
        <v>0</v>
      </c>
    </row>
    <row r="127" spans="1:9" x14ac:dyDescent="0.25">
      <c r="A127" t="s">
        <v>20</v>
      </c>
      <c r="B127" t="s">
        <v>21</v>
      </c>
      <c r="C127" t="s">
        <v>169</v>
      </c>
      <c r="D127" t="s">
        <v>169</v>
      </c>
      <c r="E127" t="s">
        <v>415</v>
      </c>
      <c r="F127">
        <v>272117</v>
      </c>
      <c r="G127">
        <v>0</v>
      </c>
      <c r="H127">
        <v>272117</v>
      </c>
      <c r="I127">
        <v>0</v>
      </c>
    </row>
    <row r="128" spans="1:9" x14ac:dyDescent="0.25">
      <c r="A128" t="s">
        <v>22</v>
      </c>
      <c r="B128" t="s">
        <v>23</v>
      </c>
      <c r="C128" t="s">
        <v>169</v>
      </c>
      <c r="D128" t="s">
        <v>169</v>
      </c>
      <c r="E128" t="s">
        <v>415</v>
      </c>
      <c r="F128">
        <v>4255785</v>
      </c>
      <c r="G128">
        <v>598307</v>
      </c>
      <c r="H128">
        <v>3657478</v>
      </c>
      <c r="I128">
        <v>0</v>
      </c>
    </row>
    <row r="129" spans="1:9" x14ac:dyDescent="0.25">
      <c r="A129" t="s">
        <v>416</v>
      </c>
      <c r="B129" t="s">
        <v>24</v>
      </c>
      <c r="C129" t="s">
        <v>169</v>
      </c>
      <c r="D129" t="s">
        <v>169</v>
      </c>
      <c r="E129" t="s">
        <v>415</v>
      </c>
      <c r="F129">
        <v>5093</v>
      </c>
      <c r="G129">
        <v>0</v>
      </c>
      <c r="H129">
        <v>5093</v>
      </c>
      <c r="I129">
        <v>0</v>
      </c>
    </row>
    <row r="130" spans="1:9" x14ac:dyDescent="0.25">
      <c r="A130" t="s">
        <v>25</v>
      </c>
      <c r="B130" t="s">
        <v>26</v>
      </c>
      <c r="C130" t="s">
        <v>169</v>
      </c>
      <c r="D130" t="s">
        <v>169</v>
      </c>
      <c r="E130" t="s">
        <v>415</v>
      </c>
      <c r="F130">
        <v>369515</v>
      </c>
      <c r="G130">
        <v>0</v>
      </c>
      <c r="H130">
        <v>369515</v>
      </c>
      <c r="I130">
        <v>0</v>
      </c>
    </row>
    <row r="131" spans="1:9" x14ac:dyDescent="0.25">
      <c r="A131" t="s">
        <v>27</v>
      </c>
      <c r="B131" t="s">
        <v>24</v>
      </c>
      <c r="C131" t="s">
        <v>169</v>
      </c>
      <c r="D131" t="s">
        <v>169</v>
      </c>
      <c r="E131" t="s">
        <v>415</v>
      </c>
      <c r="F131">
        <v>374608</v>
      </c>
      <c r="G131">
        <v>0</v>
      </c>
      <c r="H131">
        <v>374608</v>
      </c>
      <c r="I131">
        <v>0</v>
      </c>
    </row>
    <row r="132" spans="1:9" x14ac:dyDescent="0.25">
      <c r="A132" t="s">
        <v>30</v>
      </c>
      <c r="B132" t="s">
        <v>31</v>
      </c>
      <c r="C132" t="s">
        <v>169</v>
      </c>
      <c r="D132" t="s">
        <v>169</v>
      </c>
      <c r="E132" t="s">
        <v>415</v>
      </c>
      <c r="F132">
        <v>4630393</v>
      </c>
      <c r="G132">
        <v>598307</v>
      </c>
      <c r="H132">
        <v>4032086</v>
      </c>
      <c r="I132">
        <v>0</v>
      </c>
    </row>
    <row r="133" spans="1:9" x14ac:dyDescent="0.25">
      <c r="A133" t="s">
        <v>32</v>
      </c>
      <c r="B133" t="s">
        <v>33</v>
      </c>
      <c r="C133" t="s">
        <v>169</v>
      </c>
      <c r="D133" t="s">
        <v>169</v>
      </c>
      <c r="E133" t="s">
        <v>417</v>
      </c>
      <c r="F133">
        <v>490476</v>
      </c>
      <c r="G133">
        <v>0</v>
      </c>
      <c r="H133">
        <v>490476</v>
      </c>
      <c r="I133">
        <v>0</v>
      </c>
    </row>
    <row r="134" spans="1:9" x14ac:dyDescent="0.25">
      <c r="A134" t="s">
        <v>34</v>
      </c>
      <c r="B134" t="s">
        <v>35</v>
      </c>
      <c r="C134" t="s">
        <v>169</v>
      </c>
      <c r="D134" t="s">
        <v>169</v>
      </c>
      <c r="E134" t="s">
        <v>417</v>
      </c>
      <c r="F134">
        <v>1098000</v>
      </c>
      <c r="G134">
        <v>0</v>
      </c>
      <c r="H134">
        <v>1098000</v>
      </c>
      <c r="I134">
        <v>0</v>
      </c>
    </row>
    <row r="135" spans="1:9" x14ac:dyDescent="0.25">
      <c r="A135" t="s">
        <v>36</v>
      </c>
      <c r="B135" t="s">
        <v>35</v>
      </c>
      <c r="C135" t="s">
        <v>169</v>
      </c>
      <c r="D135" t="s">
        <v>169</v>
      </c>
      <c r="E135" t="s">
        <v>417</v>
      </c>
      <c r="F135">
        <v>1588476</v>
      </c>
      <c r="G135">
        <v>0</v>
      </c>
      <c r="H135">
        <v>1588476</v>
      </c>
      <c r="I135">
        <v>0</v>
      </c>
    </row>
    <row r="136" spans="1:9" x14ac:dyDescent="0.25">
      <c r="A136" t="s">
        <v>37</v>
      </c>
      <c r="B136" t="s">
        <v>38</v>
      </c>
      <c r="C136" t="s">
        <v>169</v>
      </c>
      <c r="D136" t="s">
        <v>169</v>
      </c>
      <c r="E136" t="s">
        <v>417</v>
      </c>
      <c r="F136">
        <v>166100</v>
      </c>
      <c r="G136">
        <v>0</v>
      </c>
      <c r="H136">
        <v>166100</v>
      </c>
      <c r="I136">
        <v>0</v>
      </c>
    </row>
    <row r="137" spans="1:9" x14ac:dyDescent="0.25">
      <c r="A137" t="s">
        <v>418</v>
      </c>
      <c r="B137" t="s">
        <v>39</v>
      </c>
      <c r="C137" t="s">
        <v>169</v>
      </c>
      <c r="D137" t="s">
        <v>169</v>
      </c>
      <c r="E137" t="s">
        <v>417</v>
      </c>
      <c r="F137">
        <v>336232</v>
      </c>
      <c r="G137">
        <v>0</v>
      </c>
      <c r="H137">
        <v>336232</v>
      </c>
      <c r="I137">
        <v>0</v>
      </c>
    </row>
    <row r="138" spans="1:9" x14ac:dyDescent="0.25">
      <c r="A138" t="s">
        <v>419</v>
      </c>
      <c r="B138" t="s">
        <v>40</v>
      </c>
      <c r="C138" t="s">
        <v>169</v>
      </c>
      <c r="D138" t="s">
        <v>169</v>
      </c>
      <c r="E138" t="s">
        <v>417</v>
      </c>
      <c r="F138">
        <v>385827</v>
      </c>
      <c r="G138">
        <v>0</v>
      </c>
      <c r="H138">
        <v>385827</v>
      </c>
      <c r="I138">
        <v>0</v>
      </c>
    </row>
    <row r="139" spans="1:9" x14ac:dyDescent="0.25">
      <c r="A139" t="s">
        <v>41</v>
      </c>
      <c r="B139" t="s">
        <v>42</v>
      </c>
      <c r="C139" t="s">
        <v>169</v>
      </c>
      <c r="D139" t="s">
        <v>169</v>
      </c>
      <c r="E139" t="s">
        <v>417</v>
      </c>
      <c r="F139">
        <v>5504565</v>
      </c>
      <c r="G139">
        <v>0</v>
      </c>
      <c r="H139">
        <v>5504565</v>
      </c>
      <c r="I139">
        <v>0</v>
      </c>
    </row>
    <row r="140" spans="1:9" x14ac:dyDescent="0.25">
      <c r="A140" t="s">
        <v>145</v>
      </c>
      <c r="B140" s="29" t="s">
        <v>146</v>
      </c>
      <c r="C140" t="s">
        <v>169</v>
      </c>
      <c r="D140" t="s">
        <v>169</v>
      </c>
      <c r="E140" t="s">
        <v>417</v>
      </c>
      <c r="F140">
        <v>9234178</v>
      </c>
      <c r="G140">
        <v>9234178</v>
      </c>
      <c r="H140">
        <v>0</v>
      </c>
      <c r="I140">
        <v>0</v>
      </c>
    </row>
    <row r="141" spans="1:9" x14ac:dyDescent="0.25">
      <c r="A141" t="s">
        <v>43</v>
      </c>
      <c r="B141" t="s">
        <v>38</v>
      </c>
      <c r="C141" t="s">
        <v>169</v>
      </c>
      <c r="D141" t="s">
        <v>169</v>
      </c>
      <c r="E141" t="s">
        <v>417</v>
      </c>
      <c r="F141">
        <v>15626902</v>
      </c>
      <c r="G141">
        <v>9234178</v>
      </c>
      <c r="H141">
        <v>6392724</v>
      </c>
      <c r="I141">
        <v>0</v>
      </c>
    </row>
    <row r="142" spans="1:9" x14ac:dyDescent="0.25">
      <c r="A142" t="s">
        <v>44</v>
      </c>
      <c r="B142" t="s">
        <v>45</v>
      </c>
      <c r="C142" t="s">
        <v>169</v>
      </c>
      <c r="D142" t="s">
        <v>169</v>
      </c>
      <c r="E142" t="s">
        <v>417</v>
      </c>
      <c r="F142">
        <v>4130357</v>
      </c>
      <c r="G142">
        <v>0</v>
      </c>
      <c r="H142">
        <v>4130357</v>
      </c>
      <c r="I142">
        <v>0</v>
      </c>
    </row>
    <row r="143" spans="1:9" x14ac:dyDescent="0.25">
      <c r="A143" t="s">
        <v>48</v>
      </c>
      <c r="B143" t="s">
        <v>49</v>
      </c>
      <c r="C143" t="s">
        <v>169</v>
      </c>
      <c r="D143" t="s">
        <v>169</v>
      </c>
      <c r="E143" t="s">
        <v>417</v>
      </c>
      <c r="F143">
        <v>1343532</v>
      </c>
      <c r="G143">
        <v>0</v>
      </c>
      <c r="H143">
        <v>1343532</v>
      </c>
      <c r="I143">
        <v>0</v>
      </c>
    </row>
    <row r="144" spans="1:9" x14ac:dyDescent="0.25">
      <c r="A144" t="s">
        <v>420</v>
      </c>
      <c r="B144" s="29" t="s">
        <v>142</v>
      </c>
      <c r="C144" t="s">
        <v>169</v>
      </c>
      <c r="D144" t="s">
        <v>169</v>
      </c>
      <c r="E144" t="s">
        <v>417</v>
      </c>
      <c r="F144">
        <v>10085624</v>
      </c>
      <c r="G144">
        <v>10085624</v>
      </c>
      <c r="H144">
        <v>0</v>
      </c>
      <c r="I144">
        <v>0</v>
      </c>
    </row>
    <row r="145" spans="1:9" x14ac:dyDescent="0.25">
      <c r="A145" t="s">
        <v>147</v>
      </c>
      <c r="B145" s="29" t="s">
        <v>148</v>
      </c>
      <c r="C145" t="s">
        <v>169</v>
      </c>
      <c r="D145" t="s">
        <v>169</v>
      </c>
      <c r="E145" t="s">
        <v>417</v>
      </c>
      <c r="F145">
        <v>11720847</v>
      </c>
      <c r="G145">
        <v>11720847</v>
      </c>
      <c r="H145">
        <v>0</v>
      </c>
      <c r="I145">
        <v>0</v>
      </c>
    </row>
    <row r="146" spans="1:9" x14ac:dyDescent="0.25">
      <c r="A146" t="s">
        <v>50</v>
      </c>
      <c r="B146" s="29" t="s">
        <v>51</v>
      </c>
      <c r="C146" t="s">
        <v>169</v>
      </c>
      <c r="D146" t="s">
        <v>169</v>
      </c>
      <c r="E146" t="s">
        <v>417</v>
      </c>
      <c r="F146">
        <v>27280360</v>
      </c>
      <c r="G146">
        <v>21806471</v>
      </c>
      <c r="H146">
        <v>5473889</v>
      </c>
      <c r="I146">
        <v>0</v>
      </c>
    </row>
    <row r="147" spans="1:9" x14ac:dyDescent="0.25">
      <c r="A147" t="s">
        <v>52</v>
      </c>
      <c r="B147" t="s">
        <v>53</v>
      </c>
      <c r="C147" t="s">
        <v>169</v>
      </c>
      <c r="D147" t="s">
        <v>169</v>
      </c>
      <c r="E147" t="s">
        <v>417</v>
      </c>
      <c r="F147">
        <v>105936</v>
      </c>
      <c r="G147">
        <v>0</v>
      </c>
      <c r="H147">
        <v>105936</v>
      </c>
      <c r="I147">
        <v>0</v>
      </c>
    </row>
    <row r="148" spans="1:9" x14ac:dyDescent="0.25">
      <c r="A148" t="s">
        <v>54</v>
      </c>
      <c r="B148" t="s">
        <v>55</v>
      </c>
      <c r="C148" t="s">
        <v>169</v>
      </c>
      <c r="D148" t="s">
        <v>169</v>
      </c>
      <c r="E148" t="s">
        <v>417</v>
      </c>
      <c r="F148">
        <v>113130</v>
      </c>
      <c r="G148">
        <v>0</v>
      </c>
      <c r="H148">
        <v>113130</v>
      </c>
      <c r="I148">
        <v>0</v>
      </c>
    </row>
    <row r="149" spans="1:9" x14ac:dyDescent="0.25">
      <c r="A149" t="s">
        <v>56</v>
      </c>
      <c r="B149" t="s">
        <v>57</v>
      </c>
      <c r="C149" t="s">
        <v>169</v>
      </c>
      <c r="D149" t="s">
        <v>169</v>
      </c>
      <c r="E149" t="s">
        <v>417</v>
      </c>
      <c r="F149">
        <v>10330</v>
      </c>
      <c r="G149">
        <v>0</v>
      </c>
      <c r="H149">
        <v>10330</v>
      </c>
      <c r="I149">
        <v>0</v>
      </c>
    </row>
    <row r="150" spans="1:9" x14ac:dyDescent="0.25">
      <c r="A150" t="s">
        <v>60</v>
      </c>
      <c r="B150" t="s">
        <v>53</v>
      </c>
      <c r="C150" t="s">
        <v>169</v>
      </c>
      <c r="D150" t="s">
        <v>169</v>
      </c>
      <c r="E150" t="s">
        <v>417</v>
      </c>
      <c r="F150">
        <v>229396</v>
      </c>
      <c r="G150">
        <v>0</v>
      </c>
      <c r="H150">
        <v>229396</v>
      </c>
      <c r="I150">
        <v>0</v>
      </c>
    </row>
    <row r="151" spans="1:9" x14ac:dyDescent="0.25">
      <c r="A151" t="s">
        <v>421</v>
      </c>
      <c r="B151" t="s">
        <v>62</v>
      </c>
      <c r="C151" t="s">
        <v>169</v>
      </c>
      <c r="D151" t="s">
        <v>169</v>
      </c>
      <c r="E151" t="s">
        <v>417</v>
      </c>
      <c r="F151">
        <v>270000</v>
      </c>
      <c r="G151">
        <v>0</v>
      </c>
      <c r="H151">
        <v>270000</v>
      </c>
      <c r="I151">
        <v>0</v>
      </c>
    </row>
    <row r="152" spans="1:9" x14ac:dyDescent="0.25">
      <c r="A152" t="s">
        <v>61</v>
      </c>
      <c r="B152" t="s">
        <v>62</v>
      </c>
      <c r="C152" t="s">
        <v>169</v>
      </c>
      <c r="D152" t="s">
        <v>169</v>
      </c>
      <c r="E152" t="s">
        <v>417</v>
      </c>
      <c r="F152">
        <v>270000</v>
      </c>
      <c r="G152">
        <v>0</v>
      </c>
      <c r="H152">
        <v>270000</v>
      </c>
      <c r="I152">
        <v>0</v>
      </c>
    </row>
    <row r="153" spans="1:9" x14ac:dyDescent="0.25">
      <c r="A153" t="s">
        <v>422</v>
      </c>
      <c r="B153" t="s">
        <v>64</v>
      </c>
      <c r="C153" t="s">
        <v>169</v>
      </c>
      <c r="D153" t="s">
        <v>169</v>
      </c>
      <c r="E153" t="s">
        <v>417</v>
      </c>
      <c r="F153">
        <v>500613</v>
      </c>
      <c r="G153">
        <v>0</v>
      </c>
      <c r="H153">
        <v>500613</v>
      </c>
      <c r="I153">
        <v>0</v>
      </c>
    </row>
    <row r="154" spans="1:9" x14ac:dyDescent="0.25">
      <c r="A154" t="s">
        <v>63</v>
      </c>
      <c r="B154" t="s">
        <v>64</v>
      </c>
      <c r="C154" t="s">
        <v>169</v>
      </c>
      <c r="D154" t="s">
        <v>169</v>
      </c>
      <c r="E154" t="s">
        <v>417</v>
      </c>
      <c r="F154">
        <v>500613</v>
      </c>
      <c r="G154">
        <v>0</v>
      </c>
      <c r="H154">
        <v>500613</v>
      </c>
      <c r="I154">
        <v>0</v>
      </c>
    </row>
    <row r="155" spans="1:9" x14ac:dyDescent="0.25">
      <c r="A155" t="s">
        <v>65</v>
      </c>
      <c r="B155" t="s">
        <v>66</v>
      </c>
      <c r="C155" t="s">
        <v>169</v>
      </c>
      <c r="D155" t="s">
        <v>169</v>
      </c>
      <c r="E155" t="s">
        <v>417</v>
      </c>
      <c r="F155">
        <v>99708</v>
      </c>
      <c r="G155">
        <v>0</v>
      </c>
      <c r="H155">
        <v>99708</v>
      </c>
      <c r="I155">
        <v>0</v>
      </c>
    </row>
    <row r="156" spans="1:9" x14ac:dyDescent="0.25">
      <c r="A156" t="s">
        <v>67</v>
      </c>
      <c r="B156" t="s">
        <v>68</v>
      </c>
      <c r="C156" t="s">
        <v>169</v>
      </c>
      <c r="D156" t="s">
        <v>169</v>
      </c>
      <c r="E156" t="s">
        <v>417</v>
      </c>
      <c r="F156">
        <v>54270</v>
      </c>
      <c r="G156">
        <v>0</v>
      </c>
      <c r="H156">
        <v>54270</v>
      </c>
      <c r="I156">
        <v>0</v>
      </c>
    </row>
    <row r="157" spans="1:9" x14ac:dyDescent="0.25">
      <c r="A157" t="s">
        <v>69</v>
      </c>
      <c r="B157" t="s">
        <v>70</v>
      </c>
      <c r="C157" t="s">
        <v>169</v>
      </c>
      <c r="D157" t="s">
        <v>169</v>
      </c>
      <c r="E157" t="s">
        <v>417</v>
      </c>
      <c r="F157">
        <v>376701</v>
      </c>
      <c r="G157">
        <v>0</v>
      </c>
      <c r="H157">
        <v>376701</v>
      </c>
      <c r="I157">
        <v>0</v>
      </c>
    </row>
    <row r="158" spans="1:9" x14ac:dyDescent="0.25">
      <c r="A158" t="s">
        <v>71</v>
      </c>
      <c r="B158" t="s">
        <v>72</v>
      </c>
      <c r="C158" t="s">
        <v>169</v>
      </c>
      <c r="D158" t="s">
        <v>169</v>
      </c>
      <c r="E158" t="s">
        <v>417</v>
      </c>
      <c r="F158">
        <v>240000</v>
      </c>
      <c r="G158">
        <v>0</v>
      </c>
      <c r="H158">
        <v>240000</v>
      </c>
      <c r="I158">
        <v>0</v>
      </c>
    </row>
    <row r="159" spans="1:9" x14ac:dyDescent="0.25">
      <c r="A159" t="s">
        <v>149</v>
      </c>
      <c r="B159" t="s">
        <v>150</v>
      </c>
      <c r="C159" t="s">
        <v>169</v>
      </c>
      <c r="D159" t="s">
        <v>169</v>
      </c>
      <c r="E159" t="s">
        <v>170</v>
      </c>
      <c r="F159">
        <v>770679</v>
      </c>
      <c r="G159">
        <v>0</v>
      </c>
      <c r="H159">
        <v>770679</v>
      </c>
      <c r="I159">
        <v>0</v>
      </c>
    </row>
    <row r="160" spans="1:9" x14ac:dyDescent="0.25">
      <c r="A160" t="s">
        <v>73</v>
      </c>
      <c r="B160" t="s">
        <v>74</v>
      </c>
      <c r="C160" t="s">
        <v>169</v>
      </c>
      <c r="D160" t="s">
        <v>169</v>
      </c>
      <c r="E160" t="s">
        <v>417</v>
      </c>
      <c r="F160">
        <v>216000</v>
      </c>
      <c r="G160">
        <v>0</v>
      </c>
      <c r="H160">
        <v>216000</v>
      </c>
      <c r="I160">
        <v>0</v>
      </c>
    </row>
    <row r="161" spans="1:9" x14ac:dyDescent="0.25">
      <c r="A161" t="s">
        <v>75</v>
      </c>
      <c r="B161" t="s">
        <v>76</v>
      </c>
      <c r="C161" t="s">
        <v>169</v>
      </c>
      <c r="D161" t="s">
        <v>169</v>
      </c>
      <c r="E161" t="s">
        <v>417</v>
      </c>
      <c r="F161">
        <v>1891500</v>
      </c>
      <c r="G161">
        <v>0</v>
      </c>
      <c r="H161">
        <v>1891500</v>
      </c>
      <c r="I161">
        <v>0</v>
      </c>
    </row>
    <row r="162" spans="1:9" x14ac:dyDescent="0.25">
      <c r="A162" t="s">
        <v>77</v>
      </c>
      <c r="B162" t="s">
        <v>78</v>
      </c>
      <c r="C162" t="s">
        <v>169</v>
      </c>
      <c r="D162" t="s">
        <v>169</v>
      </c>
      <c r="E162" t="s">
        <v>417</v>
      </c>
      <c r="F162">
        <v>7979466</v>
      </c>
      <c r="G162">
        <v>0</v>
      </c>
      <c r="H162">
        <v>7979466</v>
      </c>
      <c r="I162">
        <v>0</v>
      </c>
    </row>
    <row r="163" spans="1:9" x14ac:dyDescent="0.25">
      <c r="A163" t="s">
        <v>79</v>
      </c>
      <c r="B163" t="s">
        <v>80</v>
      </c>
      <c r="C163" t="s">
        <v>169</v>
      </c>
      <c r="D163" t="s">
        <v>169</v>
      </c>
      <c r="E163" t="s">
        <v>417</v>
      </c>
      <c r="F163">
        <v>1200000</v>
      </c>
      <c r="G163">
        <v>0</v>
      </c>
      <c r="H163">
        <v>1200000</v>
      </c>
      <c r="I163">
        <v>0</v>
      </c>
    </row>
    <row r="164" spans="1:9" x14ac:dyDescent="0.25">
      <c r="A164" t="s">
        <v>423</v>
      </c>
      <c r="B164" t="s">
        <v>83</v>
      </c>
      <c r="C164" t="s">
        <v>169</v>
      </c>
      <c r="D164" t="s">
        <v>169</v>
      </c>
      <c r="E164" t="s">
        <v>417</v>
      </c>
      <c r="F164">
        <v>168075</v>
      </c>
      <c r="G164">
        <v>0</v>
      </c>
      <c r="H164">
        <v>168075</v>
      </c>
      <c r="I164">
        <v>0</v>
      </c>
    </row>
    <row r="165" spans="1:9" x14ac:dyDescent="0.25">
      <c r="A165" t="s">
        <v>84</v>
      </c>
      <c r="B165" t="s">
        <v>85</v>
      </c>
      <c r="C165" t="s">
        <v>169</v>
      </c>
      <c r="D165" t="s">
        <v>169</v>
      </c>
      <c r="E165" t="s">
        <v>417</v>
      </c>
      <c r="F165">
        <v>575123</v>
      </c>
      <c r="G165">
        <v>127554</v>
      </c>
      <c r="H165">
        <v>447569</v>
      </c>
      <c r="I165">
        <v>0</v>
      </c>
    </row>
    <row r="166" spans="1:9" x14ac:dyDescent="0.25">
      <c r="A166" t="s">
        <v>86</v>
      </c>
      <c r="B166" t="s">
        <v>87</v>
      </c>
      <c r="C166" t="s">
        <v>169</v>
      </c>
      <c r="D166" t="s">
        <v>169</v>
      </c>
      <c r="E166" t="s">
        <v>417</v>
      </c>
      <c r="F166">
        <v>955277</v>
      </c>
      <c r="G166">
        <v>0</v>
      </c>
      <c r="H166">
        <v>955277</v>
      </c>
      <c r="I166">
        <v>0</v>
      </c>
    </row>
    <row r="167" spans="1:9" x14ac:dyDescent="0.25">
      <c r="A167" t="s">
        <v>88</v>
      </c>
      <c r="B167" t="s">
        <v>89</v>
      </c>
      <c r="C167" t="s">
        <v>169</v>
      </c>
      <c r="D167" t="s">
        <v>169</v>
      </c>
      <c r="E167" t="s">
        <v>417</v>
      </c>
      <c r="F167">
        <v>1432187</v>
      </c>
      <c r="G167">
        <v>0</v>
      </c>
      <c r="H167">
        <v>1432187</v>
      </c>
      <c r="I167">
        <v>0</v>
      </c>
    </row>
    <row r="168" spans="1:9" x14ac:dyDescent="0.25">
      <c r="A168" t="s">
        <v>90</v>
      </c>
      <c r="B168" t="s">
        <v>89</v>
      </c>
      <c r="C168" t="s">
        <v>169</v>
      </c>
      <c r="D168" t="s">
        <v>169</v>
      </c>
      <c r="E168" t="s">
        <v>417</v>
      </c>
      <c r="F168">
        <v>14417628</v>
      </c>
      <c r="G168">
        <v>127554</v>
      </c>
      <c r="H168">
        <v>14290074</v>
      </c>
      <c r="I168">
        <v>0</v>
      </c>
    </row>
    <row r="169" spans="1:9" x14ac:dyDescent="0.25">
      <c r="A169" t="s">
        <v>91</v>
      </c>
      <c r="B169" t="s">
        <v>424</v>
      </c>
      <c r="C169" t="s">
        <v>169</v>
      </c>
      <c r="D169" t="s">
        <v>169</v>
      </c>
      <c r="E169" t="s">
        <v>170</v>
      </c>
      <c r="F169">
        <v>60684054</v>
      </c>
      <c r="G169">
        <v>31168203</v>
      </c>
      <c r="H169">
        <v>29515851</v>
      </c>
      <c r="I169">
        <v>0</v>
      </c>
    </row>
    <row r="170" spans="1:9" x14ac:dyDescent="0.25">
      <c r="A170" t="s">
        <v>425</v>
      </c>
      <c r="B170" t="s">
        <v>426</v>
      </c>
      <c r="C170" t="s">
        <v>169</v>
      </c>
      <c r="D170" t="s">
        <v>169</v>
      </c>
      <c r="E170" t="s">
        <v>427</v>
      </c>
      <c r="F170">
        <v>30000</v>
      </c>
      <c r="G170">
        <v>0</v>
      </c>
      <c r="H170">
        <v>30000</v>
      </c>
      <c r="I170">
        <v>0</v>
      </c>
    </row>
    <row r="171" spans="1:9" x14ac:dyDescent="0.25">
      <c r="A171" t="s">
        <v>151</v>
      </c>
      <c r="B171" t="s">
        <v>152</v>
      </c>
      <c r="C171" t="s">
        <v>169</v>
      </c>
      <c r="D171" t="s">
        <v>169</v>
      </c>
      <c r="E171" t="s">
        <v>427</v>
      </c>
      <c r="F171">
        <v>5000</v>
      </c>
      <c r="G171">
        <v>0</v>
      </c>
      <c r="H171">
        <v>5000</v>
      </c>
      <c r="I171">
        <v>0</v>
      </c>
    </row>
    <row r="172" spans="1:9" x14ac:dyDescent="0.25">
      <c r="A172" t="s">
        <v>428</v>
      </c>
      <c r="B172" t="s">
        <v>429</v>
      </c>
      <c r="C172" t="s">
        <v>169</v>
      </c>
      <c r="D172" t="s">
        <v>169</v>
      </c>
      <c r="E172" t="s">
        <v>427</v>
      </c>
      <c r="F172">
        <v>18000</v>
      </c>
      <c r="G172">
        <v>0</v>
      </c>
      <c r="H172">
        <v>18000</v>
      </c>
      <c r="I172">
        <v>0</v>
      </c>
    </row>
    <row r="173" spans="1:9" x14ac:dyDescent="0.25">
      <c r="A173" t="s">
        <v>430</v>
      </c>
      <c r="B173" t="s">
        <v>429</v>
      </c>
      <c r="C173" t="s">
        <v>169</v>
      </c>
      <c r="D173" t="s">
        <v>169</v>
      </c>
      <c r="E173" t="s">
        <v>427</v>
      </c>
      <c r="F173">
        <v>53000</v>
      </c>
      <c r="G173">
        <v>0</v>
      </c>
      <c r="H173">
        <v>53000</v>
      </c>
      <c r="I173">
        <v>0</v>
      </c>
    </row>
    <row r="174" spans="1:9" x14ac:dyDescent="0.25">
      <c r="A174" t="s">
        <v>431</v>
      </c>
      <c r="B174" t="s">
        <v>94</v>
      </c>
      <c r="C174" t="s">
        <v>169</v>
      </c>
      <c r="D174" t="s">
        <v>169</v>
      </c>
      <c r="E174" t="s">
        <v>427</v>
      </c>
      <c r="F174">
        <v>2344754</v>
      </c>
      <c r="G174">
        <v>0</v>
      </c>
      <c r="H174">
        <v>2344754</v>
      </c>
      <c r="I174">
        <v>0</v>
      </c>
    </row>
    <row r="175" spans="1:9" x14ac:dyDescent="0.25">
      <c r="A175" t="s">
        <v>93</v>
      </c>
      <c r="B175" t="s">
        <v>94</v>
      </c>
      <c r="C175" t="s">
        <v>169</v>
      </c>
      <c r="D175" t="s">
        <v>169</v>
      </c>
      <c r="E175" t="s">
        <v>427</v>
      </c>
      <c r="F175">
        <v>2344754</v>
      </c>
      <c r="G175">
        <v>0</v>
      </c>
      <c r="H175">
        <v>2344754</v>
      </c>
      <c r="I175">
        <v>0</v>
      </c>
    </row>
    <row r="176" spans="1:9" x14ac:dyDescent="0.25">
      <c r="A176" t="s">
        <v>432</v>
      </c>
      <c r="B176" t="s">
        <v>96</v>
      </c>
      <c r="C176" t="s">
        <v>169</v>
      </c>
      <c r="D176" t="s">
        <v>169</v>
      </c>
      <c r="E176" t="s">
        <v>427</v>
      </c>
      <c r="F176">
        <v>942181</v>
      </c>
      <c r="G176">
        <v>0</v>
      </c>
      <c r="H176">
        <v>942181</v>
      </c>
      <c r="I176">
        <v>0</v>
      </c>
    </row>
    <row r="177" spans="1:9" x14ac:dyDescent="0.25">
      <c r="A177" t="s">
        <v>95</v>
      </c>
      <c r="B177" t="s">
        <v>96</v>
      </c>
      <c r="C177" t="s">
        <v>169</v>
      </c>
      <c r="D177" t="s">
        <v>169</v>
      </c>
      <c r="E177" t="s">
        <v>427</v>
      </c>
      <c r="F177">
        <v>942181</v>
      </c>
      <c r="G177">
        <v>0</v>
      </c>
      <c r="H177">
        <v>942181</v>
      </c>
      <c r="I177">
        <v>0</v>
      </c>
    </row>
    <row r="178" spans="1:9" x14ac:dyDescent="0.25">
      <c r="A178" t="s">
        <v>433</v>
      </c>
      <c r="B178" t="s">
        <v>97</v>
      </c>
      <c r="C178" t="s">
        <v>169</v>
      </c>
      <c r="D178" t="s">
        <v>169</v>
      </c>
      <c r="E178" t="s">
        <v>170</v>
      </c>
      <c r="F178">
        <v>3339935</v>
      </c>
      <c r="G178">
        <v>0</v>
      </c>
      <c r="H178">
        <v>3339935</v>
      </c>
      <c r="I178">
        <v>0</v>
      </c>
    </row>
    <row r="179" spans="1:9" x14ac:dyDescent="0.25">
      <c r="A179" t="s">
        <v>434</v>
      </c>
      <c r="B179" t="s">
        <v>98</v>
      </c>
      <c r="C179" t="s">
        <v>169</v>
      </c>
      <c r="D179" t="s">
        <v>169</v>
      </c>
      <c r="E179" t="s">
        <v>435</v>
      </c>
      <c r="F179">
        <v>39912565</v>
      </c>
      <c r="G179">
        <v>0</v>
      </c>
      <c r="H179">
        <v>39912565</v>
      </c>
      <c r="I179">
        <v>0</v>
      </c>
    </row>
    <row r="180" spans="1:9" x14ac:dyDescent="0.25">
      <c r="A180" t="s">
        <v>436</v>
      </c>
      <c r="B180" t="s">
        <v>98</v>
      </c>
      <c r="C180" t="s">
        <v>169</v>
      </c>
      <c r="D180" t="s">
        <v>169</v>
      </c>
      <c r="E180" t="s">
        <v>435</v>
      </c>
      <c r="F180">
        <v>39912565</v>
      </c>
      <c r="G180">
        <v>0</v>
      </c>
      <c r="H180">
        <v>39912565</v>
      </c>
      <c r="I180">
        <v>0</v>
      </c>
    </row>
    <row r="181" spans="1:9" x14ac:dyDescent="0.25">
      <c r="A181" t="s">
        <v>437</v>
      </c>
      <c r="B181" t="s">
        <v>98</v>
      </c>
      <c r="C181" t="s">
        <v>169</v>
      </c>
      <c r="D181" t="s">
        <v>169</v>
      </c>
      <c r="E181" t="s">
        <v>170</v>
      </c>
      <c r="F181">
        <v>39912565</v>
      </c>
      <c r="G181">
        <v>0</v>
      </c>
      <c r="H181">
        <v>39912565</v>
      </c>
      <c r="I181">
        <v>0</v>
      </c>
    </row>
    <row r="182" spans="1:9" x14ac:dyDescent="0.25">
      <c r="A182" t="s">
        <v>438</v>
      </c>
      <c r="B182" t="s">
        <v>100</v>
      </c>
      <c r="C182" t="s">
        <v>169</v>
      </c>
      <c r="D182" t="s">
        <v>169</v>
      </c>
      <c r="E182" t="s">
        <v>439</v>
      </c>
      <c r="F182">
        <v>523607</v>
      </c>
      <c r="G182">
        <v>0</v>
      </c>
      <c r="H182">
        <v>523607</v>
      </c>
      <c r="I182">
        <v>0</v>
      </c>
    </row>
    <row r="183" spans="1:9" x14ac:dyDescent="0.25">
      <c r="A183" t="s">
        <v>99</v>
      </c>
      <c r="B183" t="s">
        <v>100</v>
      </c>
      <c r="C183" t="s">
        <v>169</v>
      </c>
      <c r="D183" t="s">
        <v>169</v>
      </c>
      <c r="E183" t="s">
        <v>439</v>
      </c>
      <c r="F183">
        <v>523607</v>
      </c>
      <c r="G183">
        <v>0</v>
      </c>
      <c r="H183">
        <v>523607</v>
      </c>
      <c r="I183">
        <v>0</v>
      </c>
    </row>
    <row r="184" spans="1:9" x14ac:dyDescent="0.25">
      <c r="A184" t="s">
        <v>101</v>
      </c>
      <c r="B184" t="s">
        <v>102</v>
      </c>
      <c r="C184" t="s">
        <v>169</v>
      </c>
      <c r="D184" t="s">
        <v>169</v>
      </c>
      <c r="E184" t="s">
        <v>439</v>
      </c>
      <c r="F184">
        <v>523607</v>
      </c>
      <c r="G184">
        <v>0</v>
      </c>
      <c r="H184">
        <v>523607</v>
      </c>
      <c r="I184">
        <v>0</v>
      </c>
    </row>
    <row r="185" spans="1:9" x14ac:dyDescent="0.25">
      <c r="A185" t="s">
        <v>440</v>
      </c>
      <c r="B185" t="s">
        <v>441</v>
      </c>
      <c r="C185" t="s">
        <v>169</v>
      </c>
      <c r="D185" t="s">
        <v>169</v>
      </c>
      <c r="E185" t="s">
        <v>442</v>
      </c>
      <c r="F185">
        <v>13466843</v>
      </c>
      <c r="G185">
        <v>0</v>
      </c>
      <c r="H185">
        <v>13466843</v>
      </c>
      <c r="I185">
        <v>0</v>
      </c>
    </row>
    <row r="186" spans="1:9" x14ac:dyDescent="0.25">
      <c r="A186" t="s">
        <v>443</v>
      </c>
      <c r="B186" t="s">
        <v>444</v>
      </c>
      <c r="C186" t="s">
        <v>169</v>
      </c>
      <c r="D186" t="s">
        <v>169</v>
      </c>
      <c r="E186" t="s">
        <v>442</v>
      </c>
      <c r="F186">
        <v>665687</v>
      </c>
      <c r="G186">
        <v>0</v>
      </c>
      <c r="H186">
        <v>665687</v>
      </c>
      <c r="I186">
        <v>0</v>
      </c>
    </row>
    <row r="187" spans="1:9" x14ac:dyDescent="0.25">
      <c r="A187" t="s">
        <v>445</v>
      </c>
      <c r="B187" t="s">
        <v>446</v>
      </c>
      <c r="C187" t="s">
        <v>169</v>
      </c>
      <c r="D187" t="s">
        <v>169</v>
      </c>
      <c r="E187" t="s">
        <v>170</v>
      </c>
      <c r="F187">
        <v>14132530</v>
      </c>
      <c r="G187">
        <v>0</v>
      </c>
      <c r="H187">
        <v>14132530</v>
      </c>
      <c r="I187">
        <v>0</v>
      </c>
    </row>
    <row r="188" spans="1:9" x14ac:dyDescent="0.25">
      <c r="A188" t="s">
        <v>103</v>
      </c>
      <c r="B188" t="s">
        <v>104</v>
      </c>
      <c r="C188" t="s">
        <v>169</v>
      </c>
      <c r="D188" t="s">
        <v>169</v>
      </c>
      <c r="E188" t="s">
        <v>170</v>
      </c>
      <c r="F188">
        <v>123223084</v>
      </c>
      <c r="G188">
        <v>31766510</v>
      </c>
      <c r="H188">
        <v>91456574</v>
      </c>
      <c r="I188">
        <v>0</v>
      </c>
    </row>
    <row r="189" spans="1:9" x14ac:dyDescent="0.25">
      <c r="A189" t="s">
        <v>447</v>
      </c>
      <c r="B189" t="s">
        <v>448</v>
      </c>
      <c r="C189" t="s">
        <v>169</v>
      </c>
      <c r="D189" t="s">
        <v>169</v>
      </c>
      <c r="E189" t="s">
        <v>449</v>
      </c>
      <c r="F189">
        <v>42460</v>
      </c>
      <c r="G189">
        <v>0</v>
      </c>
      <c r="H189">
        <v>42460</v>
      </c>
      <c r="I189">
        <v>0</v>
      </c>
    </row>
    <row r="190" spans="1:9" x14ac:dyDescent="0.25">
      <c r="A190" t="s">
        <v>450</v>
      </c>
      <c r="B190" t="s">
        <v>451</v>
      </c>
      <c r="C190" t="s">
        <v>169</v>
      </c>
      <c r="D190" t="s">
        <v>169</v>
      </c>
      <c r="E190" t="s">
        <v>449</v>
      </c>
      <c r="F190">
        <v>42460</v>
      </c>
      <c r="G190">
        <v>0</v>
      </c>
      <c r="H190">
        <v>42460</v>
      </c>
      <c r="I190">
        <v>0</v>
      </c>
    </row>
    <row r="191" spans="1:9" x14ac:dyDescent="0.25">
      <c r="A191" t="s">
        <v>452</v>
      </c>
      <c r="B191" t="s">
        <v>453</v>
      </c>
      <c r="C191" t="s">
        <v>169</v>
      </c>
      <c r="D191" t="s">
        <v>169</v>
      </c>
      <c r="E191" t="s">
        <v>449</v>
      </c>
      <c r="F191">
        <v>92678</v>
      </c>
      <c r="G191">
        <v>0</v>
      </c>
      <c r="H191">
        <v>92678</v>
      </c>
      <c r="I191">
        <v>0</v>
      </c>
    </row>
    <row r="192" spans="1:9" x14ac:dyDescent="0.25">
      <c r="A192" t="s">
        <v>454</v>
      </c>
      <c r="B192" t="s">
        <v>455</v>
      </c>
      <c r="C192" t="s">
        <v>169</v>
      </c>
      <c r="D192" t="s">
        <v>169</v>
      </c>
      <c r="E192" t="s">
        <v>449</v>
      </c>
      <c r="F192">
        <v>1318902</v>
      </c>
      <c r="G192">
        <v>0</v>
      </c>
      <c r="H192">
        <v>1318902</v>
      </c>
      <c r="I192">
        <v>0</v>
      </c>
    </row>
    <row r="193" spans="1:9" x14ac:dyDescent="0.25">
      <c r="A193" t="s">
        <v>456</v>
      </c>
      <c r="B193" t="s">
        <v>457</v>
      </c>
      <c r="C193" t="s">
        <v>169</v>
      </c>
      <c r="D193" t="s">
        <v>169</v>
      </c>
      <c r="E193" t="s">
        <v>449</v>
      </c>
      <c r="F193">
        <v>1251000</v>
      </c>
      <c r="G193">
        <v>0</v>
      </c>
      <c r="H193">
        <v>1251000</v>
      </c>
      <c r="I193">
        <v>0</v>
      </c>
    </row>
    <row r="194" spans="1:9" x14ac:dyDescent="0.25">
      <c r="A194" t="s">
        <v>458</v>
      </c>
      <c r="B194" t="s">
        <v>459</v>
      </c>
      <c r="C194" t="s">
        <v>169</v>
      </c>
      <c r="D194" t="s">
        <v>169</v>
      </c>
      <c r="E194" t="s">
        <v>449</v>
      </c>
      <c r="F194">
        <v>2662580</v>
      </c>
      <c r="G194">
        <v>0</v>
      </c>
      <c r="H194">
        <v>2662580</v>
      </c>
      <c r="I194">
        <v>0</v>
      </c>
    </row>
    <row r="195" spans="1:9" x14ac:dyDescent="0.25">
      <c r="A195" t="s">
        <v>460</v>
      </c>
      <c r="B195" t="s">
        <v>461</v>
      </c>
      <c r="C195" t="s">
        <v>169</v>
      </c>
      <c r="D195" t="s">
        <v>169</v>
      </c>
      <c r="E195" t="s">
        <v>449</v>
      </c>
      <c r="F195">
        <v>10000</v>
      </c>
      <c r="G195">
        <v>0</v>
      </c>
      <c r="H195">
        <v>10000</v>
      </c>
      <c r="I195">
        <v>0</v>
      </c>
    </row>
    <row r="196" spans="1:9" x14ac:dyDescent="0.25">
      <c r="A196" t="s">
        <v>462</v>
      </c>
      <c r="B196" t="s">
        <v>463</v>
      </c>
      <c r="C196" t="s">
        <v>169</v>
      </c>
      <c r="D196" t="s">
        <v>169</v>
      </c>
      <c r="E196" t="s">
        <v>449</v>
      </c>
      <c r="F196">
        <v>10000</v>
      </c>
      <c r="G196">
        <v>0</v>
      </c>
      <c r="H196">
        <v>10000</v>
      </c>
      <c r="I196">
        <v>0</v>
      </c>
    </row>
    <row r="197" spans="1:9" x14ac:dyDescent="0.25">
      <c r="A197" t="s">
        <v>464</v>
      </c>
      <c r="B197" t="s">
        <v>465</v>
      </c>
      <c r="C197" t="s">
        <v>169</v>
      </c>
      <c r="D197" t="s">
        <v>169</v>
      </c>
      <c r="E197" t="s">
        <v>449</v>
      </c>
      <c r="F197">
        <v>2715040</v>
      </c>
      <c r="G197">
        <v>0</v>
      </c>
      <c r="H197">
        <v>2715040</v>
      </c>
      <c r="I197">
        <v>0</v>
      </c>
    </row>
    <row r="198" spans="1:9" x14ac:dyDescent="0.25">
      <c r="A198" t="s">
        <v>466</v>
      </c>
      <c r="B198" t="s">
        <v>467</v>
      </c>
      <c r="C198" t="s">
        <v>169</v>
      </c>
      <c r="D198" t="s">
        <v>169</v>
      </c>
      <c r="E198" t="s">
        <v>468</v>
      </c>
      <c r="F198">
        <v>582</v>
      </c>
      <c r="G198">
        <v>0</v>
      </c>
      <c r="H198">
        <v>582</v>
      </c>
      <c r="I198">
        <v>0</v>
      </c>
    </row>
    <row r="199" spans="1:9" x14ac:dyDescent="0.25">
      <c r="A199" t="s">
        <v>469</v>
      </c>
      <c r="B199" t="s">
        <v>470</v>
      </c>
      <c r="C199" t="s">
        <v>169</v>
      </c>
      <c r="D199" t="s">
        <v>169</v>
      </c>
      <c r="E199" t="s">
        <v>468</v>
      </c>
      <c r="F199">
        <v>582</v>
      </c>
      <c r="G199">
        <v>0</v>
      </c>
      <c r="H199">
        <v>582</v>
      </c>
      <c r="I199">
        <v>0</v>
      </c>
    </row>
    <row r="200" spans="1:9" x14ac:dyDescent="0.25">
      <c r="A200" t="s">
        <v>471</v>
      </c>
      <c r="B200" t="s">
        <v>472</v>
      </c>
      <c r="C200" t="s">
        <v>169</v>
      </c>
      <c r="D200" t="s">
        <v>169</v>
      </c>
      <c r="E200" t="s">
        <v>170</v>
      </c>
      <c r="F200">
        <v>582</v>
      </c>
      <c r="G200">
        <v>0</v>
      </c>
      <c r="H200">
        <v>582</v>
      </c>
      <c r="I200">
        <v>0</v>
      </c>
    </row>
    <row r="201" spans="1:9" x14ac:dyDescent="0.25">
      <c r="A201" t="s">
        <v>473</v>
      </c>
      <c r="B201" t="s">
        <v>474</v>
      </c>
      <c r="C201" t="s">
        <v>169</v>
      </c>
      <c r="D201" t="s">
        <v>169</v>
      </c>
      <c r="E201" t="s">
        <v>475</v>
      </c>
      <c r="F201">
        <v>4052786</v>
      </c>
      <c r="G201">
        <v>0</v>
      </c>
      <c r="H201">
        <v>4052786</v>
      </c>
      <c r="I201">
        <v>0</v>
      </c>
    </row>
    <row r="202" spans="1:9" x14ac:dyDescent="0.25">
      <c r="A202" t="s">
        <v>476</v>
      </c>
      <c r="B202" t="s">
        <v>477</v>
      </c>
      <c r="C202" t="s">
        <v>169</v>
      </c>
      <c r="D202" t="s">
        <v>169</v>
      </c>
      <c r="E202" t="s">
        <v>170</v>
      </c>
      <c r="F202">
        <v>4052786</v>
      </c>
      <c r="G202">
        <v>0</v>
      </c>
      <c r="H202">
        <v>4052786</v>
      </c>
      <c r="I202">
        <v>0</v>
      </c>
    </row>
    <row r="203" spans="1:9" x14ac:dyDescent="0.25">
      <c r="A203" t="s">
        <v>478</v>
      </c>
      <c r="B203" t="s">
        <v>479</v>
      </c>
      <c r="C203" t="s">
        <v>169</v>
      </c>
      <c r="D203" t="s">
        <v>169</v>
      </c>
      <c r="E203" t="s">
        <v>170</v>
      </c>
      <c r="F203">
        <v>6768408</v>
      </c>
      <c r="G203">
        <v>0</v>
      </c>
      <c r="H203">
        <v>6768408</v>
      </c>
      <c r="I203">
        <v>0</v>
      </c>
    </row>
    <row r="204" spans="1:9" x14ac:dyDescent="0.25">
      <c r="A204" t="s">
        <v>105</v>
      </c>
      <c r="B204" t="s">
        <v>106</v>
      </c>
      <c r="C204" t="s">
        <v>169</v>
      </c>
      <c r="D204" t="s">
        <v>169</v>
      </c>
      <c r="E204" t="s">
        <v>480</v>
      </c>
      <c r="F204">
        <v>0</v>
      </c>
      <c r="G204">
        <v>2362517</v>
      </c>
      <c r="H204">
        <v>0</v>
      </c>
      <c r="I204">
        <v>2362517</v>
      </c>
    </row>
    <row r="205" spans="1:9" x14ac:dyDescent="0.25">
      <c r="A205" t="s">
        <v>107</v>
      </c>
      <c r="B205" t="s">
        <v>108</v>
      </c>
      <c r="C205" t="s">
        <v>169</v>
      </c>
      <c r="D205" t="s">
        <v>169</v>
      </c>
      <c r="E205" t="s">
        <v>480</v>
      </c>
      <c r="F205">
        <v>1122048</v>
      </c>
      <c r="G205">
        <v>6147782</v>
      </c>
      <c r="H205">
        <v>0</v>
      </c>
      <c r="I205">
        <v>5025734</v>
      </c>
    </row>
    <row r="206" spans="1:9" x14ac:dyDescent="0.25">
      <c r="A206" t="s">
        <v>109</v>
      </c>
      <c r="B206" t="s">
        <v>110</v>
      </c>
      <c r="C206" t="s">
        <v>169</v>
      </c>
      <c r="D206" t="s">
        <v>169</v>
      </c>
      <c r="E206" t="s">
        <v>480</v>
      </c>
      <c r="F206">
        <v>0</v>
      </c>
      <c r="G206">
        <v>29239824</v>
      </c>
      <c r="H206">
        <v>0</v>
      </c>
      <c r="I206">
        <v>29239824</v>
      </c>
    </row>
    <row r="207" spans="1:9" x14ac:dyDescent="0.25">
      <c r="A207" t="s">
        <v>111</v>
      </c>
      <c r="B207" t="s">
        <v>112</v>
      </c>
      <c r="C207" t="s">
        <v>169</v>
      </c>
      <c r="D207" t="s">
        <v>169</v>
      </c>
      <c r="E207" t="s">
        <v>480</v>
      </c>
      <c r="F207">
        <v>0</v>
      </c>
      <c r="G207">
        <v>1388582</v>
      </c>
      <c r="H207">
        <v>0</v>
      </c>
      <c r="I207">
        <v>1388582</v>
      </c>
    </row>
    <row r="208" spans="1:9" x14ac:dyDescent="0.25">
      <c r="A208" t="s">
        <v>113</v>
      </c>
      <c r="B208" t="s">
        <v>114</v>
      </c>
      <c r="C208" t="s">
        <v>169</v>
      </c>
      <c r="D208" t="s">
        <v>169</v>
      </c>
      <c r="E208" t="s">
        <v>480</v>
      </c>
      <c r="F208">
        <v>886947</v>
      </c>
      <c r="G208">
        <v>2256692</v>
      </c>
      <c r="H208">
        <v>0</v>
      </c>
      <c r="I208">
        <v>1369745</v>
      </c>
    </row>
    <row r="209" spans="1:9" x14ac:dyDescent="0.25">
      <c r="A209" t="s">
        <v>481</v>
      </c>
      <c r="B209" t="s">
        <v>115</v>
      </c>
      <c r="C209" t="s">
        <v>169</v>
      </c>
      <c r="D209" t="s">
        <v>169</v>
      </c>
      <c r="E209" t="s">
        <v>480</v>
      </c>
      <c r="F209">
        <v>0</v>
      </c>
      <c r="G209">
        <v>2045711</v>
      </c>
      <c r="H209">
        <v>0</v>
      </c>
      <c r="I209">
        <v>2045711</v>
      </c>
    </row>
    <row r="210" spans="1:9" x14ac:dyDescent="0.25">
      <c r="A210" t="s">
        <v>116</v>
      </c>
      <c r="B210" t="s">
        <v>117</v>
      </c>
      <c r="C210" t="s">
        <v>169</v>
      </c>
      <c r="D210" t="s">
        <v>169</v>
      </c>
      <c r="E210" t="s">
        <v>480</v>
      </c>
      <c r="F210">
        <v>1823889</v>
      </c>
      <c r="G210">
        <v>66578625</v>
      </c>
      <c r="H210">
        <v>0</v>
      </c>
      <c r="I210">
        <v>64754736</v>
      </c>
    </row>
    <row r="211" spans="1:9" x14ac:dyDescent="0.25">
      <c r="A211" t="s">
        <v>118</v>
      </c>
      <c r="B211" t="s">
        <v>119</v>
      </c>
      <c r="C211" t="s">
        <v>169</v>
      </c>
      <c r="D211" t="s">
        <v>169</v>
      </c>
      <c r="E211" t="s">
        <v>480</v>
      </c>
      <c r="F211">
        <v>0</v>
      </c>
      <c r="G211">
        <v>367064</v>
      </c>
      <c r="H211">
        <v>0</v>
      </c>
      <c r="I211">
        <v>367064</v>
      </c>
    </row>
    <row r="212" spans="1:9" x14ac:dyDescent="0.25">
      <c r="A212" t="s">
        <v>120</v>
      </c>
      <c r="B212" t="s">
        <v>121</v>
      </c>
      <c r="C212" t="s">
        <v>169</v>
      </c>
      <c r="D212" t="s">
        <v>169</v>
      </c>
      <c r="E212" t="s">
        <v>480</v>
      </c>
      <c r="F212">
        <v>0</v>
      </c>
      <c r="G212">
        <v>7874</v>
      </c>
      <c r="H212">
        <v>0</v>
      </c>
      <c r="I212">
        <v>7874</v>
      </c>
    </row>
    <row r="213" spans="1:9" x14ac:dyDescent="0.25">
      <c r="A213" t="s">
        <v>153</v>
      </c>
      <c r="B213" t="s">
        <v>154</v>
      </c>
      <c r="C213" t="s">
        <v>169</v>
      </c>
      <c r="D213" t="s">
        <v>169</v>
      </c>
      <c r="E213" t="s">
        <v>480</v>
      </c>
      <c r="F213">
        <v>3832884</v>
      </c>
      <c r="G213">
        <v>110394671</v>
      </c>
      <c r="H213">
        <v>0</v>
      </c>
      <c r="I213">
        <v>106561787</v>
      </c>
    </row>
    <row r="214" spans="1:9" x14ac:dyDescent="0.25">
      <c r="A214" t="s">
        <v>122</v>
      </c>
      <c r="B214" t="s">
        <v>123</v>
      </c>
      <c r="C214" t="s">
        <v>169</v>
      </c>
      <c r="D214" t="s">
        <v>169</v>
      </c>
      <c r="E214" t="s">
        <v>480</v>
      </c>
      <c r="F214">
        <v>86614</v>
      </c>
      <c r="G214">
        <v>696062</v>
      </c>
      <c r="H214">
        <v>0</v>
      </c>
      <c r="I214">
        <v>609448</v>
      </c>
    </row>
    <row r="215" spans="1:9" x14ac:dyDescent="0.25">
      <c r="A215" t="s">
        <v>124</v>
      </c>
      <c r="B215" t="s">
        <v>125</v>
      </c>
      <c r="C215" t="s">
        <v>169</v>
      </c>
      <c r="D215" t="s">
        <v>169</v>
      </c>
      <c r="E215" t="s">
        <v>480</v>
      </c>
      <c r="F215">
        <v>0</v>
      </c>
      <c r="G215">
        <v>314174</v>
      </c>
      <c r="H215">
        <v>0</v>
      </c>
      <c r="I215">
        <v>314174</v>
      </c>
    </row>
    <row r="216" spans="1:9" x14ac:dyDescent="0.25">
      <c r="A216" t="s">
        <v>482</v>
      </c>
      <c r="B216" t="s">
        <v>483</v>
      </c>
      <c r="C216" t="s">
        <v>169</v>
      </c>
      <c r="D216" t="s">
        <v>169</v>
      </c>
      <c r="E216" t="s">
        <v>480</v>
      </c>
      <c r="F216">
        <v>0</v>
      </c>
      <c r="G216">
        <v>17322835</v>
      </c>
      <c r="H216">
        <v>0</v>
      </c>
      <c r="I216">
        <v>17322835</v>
      </c>
    </row>
    <row r="217" spans="1:9" x14ac:dyDescent="0.25">
      <c r="A217" t="s">
        <v>484</v>
      </c>
      <c r="B217" t="s">
        <v>485</v>
      </c>
      <c r="C217" t="s">
        <v>169</v>
      </c>
      <c r="D217" t="s">
        <v>169</v>
      </c>
      <c r="E217" t="s">
        <v>480</v>
      </c>
      <c r="F217">
        <v>86614</v>
      </c>
      <c r="G217">
        <v>18333071</v>
      </c>
      <c r="H217">
        <v>0</v>
      </c>
      <c r="I217">
        <v>18246457</v>
      </c>
    </row>
    <row r="218" spans="1:9" x14ac:dyDescent="0.25">
      <c r="A218" t="s">
        <v>486</v>
      </c>
      <c r="B218" t="s">
        <v>487</v>
      </c>
      <c r="C218" t="s">
        <v>169</v>
      </c>
      <c r="D218" t="s">
        <v>169</v>
      </c>
      <c r="E218" t="s">
        <v>480</v>
      </c>
      <c r="F218">
        <v>0</v>
      </c>
      <c r="G218">
        <v>74016</v>
      </c>
      <c r="H218">
        <v>0</v>
      </c>
      <c r="I218">
        <v>74016</v>
      </c>
    </row>
    <row r="219" spans="1:9" x14ac:dyDescent="0.25">
      <c r="A219" t="s">
        <v>488</v>
      </c>
      <c r="B219" t="s">
        <v>489</v>
      </c>
      <c r="C219" t="s">
        <v>169</v>
      </c>
      <c r="D219" t="s">
        <v>169</v>
      </c>
      <c r="E219" t="s">
        <v>480</v>
      </c>
      <c r="F219">
        <v>0</v>
      </c>
      <c r="G219">
        <v>264500</v>
      </c>
      <c r="H219">
        <v>0</v>
      </c>
      <c r="I219">
        <v>264500</v>
      </c>
    </row>
    <row r="220" spans="1:9" x14ac:dyDescent="0.25">
      <c r="A220" t="s">
        <v>490</v>
      </c>
      <c r="B220" t="s">
        <v>491</v>
      </c>
      <c r="C220" t="s">
        <v>169</v>
      </c>
      <c r="D220" t="s">
        <v>169</v>
      </c>
      <c r="E220" t="s">
        <v>480</v>
      </c>
      <c r="F220">
        <v>3919498</v>
      </c>
      <c r="G220">
        <v>129066258</v>
      </c>
      <c r="H220">
        <v>0</v>
      </c>
      <c r="I220">
        <v>125146760</v>
      </c>
    </row>
    <row r="221" spans="1:9" x14ac:dyDescent="0.25">
      <c r="A221" t="s">
        <v>492</v>
      </c>
      <c r="B221" t="s">
        <v>448</v>
      </c>
      <c r="C221" t="s">
        <v>169</v>
      </c>
      <c r="D221" t="s">
        <v>169</v>
      </c>
      <c r="E221" t="s">
        <v>493</v>
      </c>
      <c r="F221">
        <v>0</v>
      </c>
      <c r="G221">
        <v>822</v>
      </c>
      <c r="H221">
        <v>0</v>
      </c>
      <c r="I221">
        <v>822</v>
      </c>
    </row>
    <row r="222" spans="1:9" x14ac:dyDescent="0.25">
      <c r="A222" t="s">
        <v>494</v>
      </c>
      <c r="B222" t="s">
        <v>495</v>
      </c>
      <c r="C222" t="s">
        <v>169</v>
      </c>
      <c r="D222" t="s">
        <v>169</v>
      </c>
      <c r="E222" t="s">
        <v>493</v>
      </c>
      <c r="F222">
        <v>0</v>
      </c>
      <c r="G222">
        <v>822</v>
      </c>
      <c r="H222">
        <v>0</v>
      </c>
      <c r="I222">
        <v>822</v>
      </c>
    </row>
    <row r="223" spans="1:9" x14ac:dyDescent="0.25">
      <c r="A223" t="s">
        <v>155</v>
      </c>
      <c r="B223" t="s">
        <v>156</v>
      </c>
      <c r="C223" t="s">
        <v>169</v>
      </c>
      <c r="D223" t="s">
        <v>169</v>
      </c>
      <c r="E223" t="s">
        <v>493</v>
      </c>
      <c r="F223">
        <v>14804</v>
      </c>
      <c r="G223">
        <v>14804</v>
      </c>
      <c r="H223">
        <v>0</v>
      </c>
      <c r="I223">
        <v>0</v>
      </c>
    </row>
    <row r="224" spans="1:9" x14ac:dyDescent="0.25">
      <c r="A224" t="s">
        <v>157</v>
      </c>
      <c r="B224" t="s">
        <v>158</v>
      </c>
      <c r="C224" t="s">
        <v>169</v>
      </c>
      <c r="D224" t="s">
        <v>169</v>
      </c>
      <c r="E224" t="s">
        <v>493</v>
      </c>
      <c r="F224">
        <v>0</v>
      </c>
      <c r="G224">
        <v>233252</v>
      </c>
      <c r="H224">
        <v>0</v>
      </c>
      <c r="I224">
        <v>233252</v>
      </c>
    </row>
    <row r="225" spans="1:9" x14ac:dyDescent="0.25">
      <c r="A225" t="s">
        <v>496</v>
      </c>
      <c r="B225" t="s">
        <v>497</v>
      </c>
      <c r="C225" t="s">
        <v>169</v>
      </c>
      <c r="D225" t="s">
        <v>169</v>
      </c>
      <c r="E225" t="s">
        <v>493</v>
      </c>
      <c r="F225">
        <v>0</v>
      </c>
      <c r="G225">
        <v>233252</v>
      </c>
      <c r="H225">
        <v>0</v>
      </c>
      <c r="I225">
        <v>233252</v>
      </c>
    </row>
    <row r="226" spans="1:9" x14ac:dyDescent="0.25">
      <c r="A226" t="s">
        <v>498</v>
      </c>
      <c r="B226" t="s">
        <v>499</v>
      </c>
      <c r="C226" t="s">
        <v>169</v>
      </c>
      <c r="D226" t="s">
        <v>169</v>
      </c>
      <c r="E226" t="s">
        <v>493</v>
      </c>
      <c r="F226">
        <v>0</v>
      </c>
      <c r="G226">
        <v>35</v>
      </c>
      <c r="H226">
        <v>0</v>
      </c>
      <c r="I226">
        <v>35</v>
      </c>
    </row>
    <row r="227" spans="1:9" x14ac:dyDescent="0.25">
      <c r="A227" t="s">
        <v>127</v>
      </c>
      <c r="B227" t="s">
        <v>128</v>
      </c>
      <c r="C227" t="s">
        <v>169</v>
      </c>
      <c r="D227" t="s">
        <v>169</v>
      </c>
      <c r="E227" t="s">
        <v>170</v>
      </c>
      <c r="F227">
        <v>14804</v>
      </c>
      <c r="G227">
        <v>248913</v>
      </c>
      <c r="H227">
        <v>0</v>
      </c>
      <c r="I227">
        <v>234109</v>
      </c>
    </row>
    <row r="228" spans="1:9" x14ac:dyDescent="0.25">
      <c r="A228" t="s">
        <v>500</v>
      </c>
      <c r="B228" t="s">
        <v>501</v>
      </c>
      <c r="C228" t="s">
        <v>169</v>
      </c>
      <c r="D228" t="s">
        <v>169</v>
      </c>
      <c r="E228" t="s">
        <v>502</v>
      </c>
      <c r="F228">
        <v>0</v>
      </c>
      <c r="G228">
        <v>34</v>
      </c>
      <c r="H228">
        <v>0</v>
      </c>
      <c r="I228">
        <v>34</v>
      </c>
    </row>
    <row r="229" spans="1:9" x14ac:dyDescent="0.25">
      <c r="A229" t="s">
        <v>503</v>
      </c>
      <c r="B229" t="s">
        <v>504</v>
      </c>
      <c r="C229" t="s">
        <v>169</v>
      </c>
      <c r="D229" t="s">
        <v>169</v>
      </c>
      <c r="E229" t="s">
        <v>502</v>
      </c>
      <c r="F229">
        <v>0</v>
      </c>
      <c r="G229">
        <v>9</v>
      </c>
      <c r="H229">
        <v>0</v>
      </c>
      <c r="I229">
        <v>9</v>
      </c>
    </row>
    <row r="230" spans="1:9" x14ac:dyDescent="0.25">
      <c r="A230" t="s">
        <v>505</v>
      </c>
      <c r="B230" t="s">
        <v>506</v>
      </c>
      <c r="C230" t="s">
        <v>169</v>
      </c>
      <c r="D230" t="s">
        <v>169</v>
      </c>
      <c r="E230" t="s">
        <v>502</v>
      </c>
      <c r="F230">
        <v>0</v>
      </c>
      <c r="G230">
        <v>9</v>
      </c>
      <c r="H230">
        <v>0</v>
      </c>
      <c r="I230">
        <v>9</v>
      </c>
    </row>
    <row r="231" spans="1:9" x14ac:dyDescent="0.25">
      <c r="A231" t="s">
        <v>507</v>
      </c>
      <c r="B231" t="s">
        <v>508</v>
      </c>
      <c r="C231" t="s">
        <v>169</v>
      </c>
      <c r="D231" t="s">
        <v>169</v>
      </c>
      <c r="E231" t="s">
        <v>170</v>
      </c>
      <c r="F231">
        <v>0</v>
      </c>
      <c r="G231">
        <v>43</v>
      </c>
      <c r="H231">
        <v>0</v>
      </c>
      <c r="I231">
        <v>43</v>
      </c>
    </row>
    <row r="232" spans="1:9" x14ac:dyDescent="0.25">
      <c r="A232" t="s">
        <v>130</v>
      </c>
      <c r="B232" t="s">
        <v>131</v>
      </c>
      <c r="C232" t="s">
        <v>169</v>
      </c>
      <c r="D232" t="s">
        <v>169</v>
      </c>
      <c r="E232" t="s">
        <v>170</v>
      </c>
      <c r="F232">
        <v>3934302</v>
      </c>
      <c r="G232">
        <v>129315214</v>
      </c>
      <c r="H232">
        <v>0</v>
      </c>
      <c r="I232">
        <v>125380912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terv</vt:lpstr>
      <vt:lpstr>főkönyv 2024</vt:lpstr>
    </vt:vector>
  </TitlesOfParts>
  <Company>Messer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Gálos, Enikő</dc:creator>
  <cp:lastModifiedBy>Róbert Szekeres</cp:lastModifiedBy>
  <cp:lastPrinted>2026-05-05T16:31:39Z</cp:lastPrinted>
  <dcterms:created xsi:type="dcterms:W3CDTF">2021-04-28T09:11:06Z</dcterms:created>
  <dcterms:modified xsi:type="dcterms:W3CDTF">2026-05-05T16:39:27Z</dcterms:modified>
</cp:coreProperties>
</file>